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showInkAnnotation="0" updateLinks="always" codeName="ThisWorkbook" autoCompressPictures="0"/>
  <mc:AlternateContent xmlns:mc="http://schemas.openxmlformats.org/markup-compatibility/2006">
    <mc:Choice Requires="x15">
      <x15ac:absPath xmlns:x15ac="http://schemas.microsoft.com/office/spreadsheetml/2010/11/ac" url="S:\3_ProposalSubmission\b_Templates\i_Budgets\FY24\"/>
    </mc:Choice>
  </mc:AlternateContent>
  <xr:revisionPtr revIDLastSave="0" documentId="13_ncr:1_{6A88BD2E-0CEF-4D2B-8960-45F019DA90F9}" xr6:coauthVersionLast="47" xr6:coauthVersionMax="47" xr10:uidLastSave="{00000000-0000-0000-0000-000000000000}"/>
  <workbookProtection workbookAlgorithmName="SHA-512" workbookHashValue="8vfXde04YR7hWJlEXH4Z+v9kg6p7iToeQiASi/NQlJW4d8PcXc4H3L5RwWaGLROWQXqsBmdYUKRQHTx+NcM/OA==" workbookSaltValue="OU68NO/jxKMs6lkLKS5cIA==" workbookSpinCount="100000" lockStructure="1"/>
  <bookViews>
    <workbookView xWindow="2205" yWindow="570" windowWidth="25950" windowHeight="14970" tabRatio="580" firstSheet="1" activeTab="1" xr2:uid="{00000000-000D-0000-FFFF-FFFF00000000}"/>
  </bookViews>
  <sheets>
    <sheet name="Information" sheetId="10" r:id="rId1"/>
    <sheet name="NSF FY 23-24" sheetId="1" r:id="rId2"/>
    <sheet name="NSF FY 24-25" sheetId="2" r:id="rId3"/>
    <sheet name="NSF FY 25-26" sheetId="4" r:id="rId4"/>
    <sheet name="NSF FY 26-27" sheetId="5" r:id="rId5"/>
    <sheet name="NSF FY 27-28" sheetId="6" r:id="rId6"/>
    <sheet name="NSF FY 28-29" sheetId="11" r:id="rId7"/>
    <sheet name="NSF ALL YEARS" sheetId="13" r:id="rId8"/>
    <sheet name="Travel" sheetId="12" r:id="rId9"/>
    <sheet name="FRINGE RATES" sheetId="14" r:id="rId10"/>
  </sheets>
  <definedNames>
    <definedName name="_xlnm.Print_Area" localSheetId="0">Information!$A$1:$D$90</definedName>
    <definedName name="_xlnm.Print_Area" localSheetId="4">'NSF FY 26-27'!$A$1:$O$98</definedName>
    <definedName name="_xlnm.Print_Area" localSheetId="5">'NSF FY 27-28'!$A$1:$O$97</definedName>
  </definedNames>
  <calcPr calcId="191029"/>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B23" i="13" l="1"/>
  <c r="B22" i="13"/>
  <c r="B21" i="13"/>
  <c r="B20" i="13"/>
  <c r="B19" i="13"/>
  <c r="B15" i="13"/>
  <c r="B14" i="13"/>
  <c r="B13" i="13"/>
  <c r="B12" i="13"/>
  <c r="B11" i="13"/>
  <c r="B10" i="13"/>
  <c r="C7" i="14" l="1"/>
  <c r="N96" i="13"/>
  <c r="N88" i="13"/>
  <c r="N87" i="13"/>
  <c r="N86" i="13"/>
  <c r="N79" i="13"/>
  <c r="N78" i="13"/>
  <c r="N77" i="13"/>
  <c r="N76" i="13"/>
  <c r="N75" i="13"/>
  <c r="N71" i="13"/>
  <c r="N70" i="13"/>
  <c r="N72" i="13" s="1"/>
  <c r="M96" i="13"/>
  <c r="M88" i="13"/>
  <c r="M87" i="13"/>
  <c r="M86" i="13"/>
  <c r="M79" i="13"/>
  <c r="M78" i="13"/>
  <c r="M77" i="13"/>
  <c r="M76" i="13"/>
  <c r="M75" i="13"/>
  <c r="M71" i="13"/>
  <c r="M70" i="13"/>
  <c r="L96" i="13"/>
  <c r="L88" i="13"/>
  <c r="L87" i="13"/>
  <c r="L86" i="13"/>
  <c r="L89" i="13" s="1"/>
  <c r="L79" i="13"/>
  <c r="L78" i="13"/>
  <c r="L77" i="13"/>
  <c r="L76" i="13"/>
  <c r="L75" i="13"/>
  <c r="L71" i="13"/>
  <c r="L70" i="13"/>
  <c r="L72" i="13"/>
  <c r="K96" i="13"/>
  <c r="K88" i="13"/>
  <c r="K87" i="13"/>
  <c r="K86" i="13"/>
  <c r="O86" i="13" s="1"/>
  <c r="K79" i="13"/>
  <c r="K78" i="13"/>
  <c r="K77" i="13"/>
  <c r="K76" i="13"/>
  <c r="K75" i="13"/>
  <c r="K71" i="13"/>
  <c r="K70" i="13"/>
  <c r="K72" i="13" s="1"/>
  <c r="J96" i="13"/>
  <c r="J88" i="13"/>
  <c r="J89" i="13" s="1"/>
  <c r="J87" i="13"/>
  <c r="J86" i="13"/>
  <c r="J79" i="13"/>
  <c r="J78" i="13"/>
  <c r="J77" i="13"/>
  <c r="J76" i="13"/>
  <c r="J75" i="13"/>
  <c r="J71" i="13"/>
  <c r="J70" i="13"/>
  <c r="I96" i="13"/>
  <c r="I88" i="13"/>
  <c r="I87" i="13"/>
  <c r="I89" i="13" s="1"/>
  <c r="I86" i="13"/>
  <c r="I79" i="13"/>
  <c r="I78" i="13"/>
  <c r="O78" i="13" s="1"/>
  <c r="I77" i="13"/>
  <c r="I76" i="13"/>
  <c r="I75" i="13"/>
  <c r="I80" i="13" s="1"/>
  <c r="I71" i="13"/>
  <c r="I72" i="13" s="1"/>
  <c r="I70" i="13"/>
  <c r="C92" i="13"/>
  <c r="B33" i="13"/>
  <c r="B63" i="13" s="1"/>
  <c r="B24" i="13"/>
  <c r="B54" i="13"/>
  <c r="C16" i="13"/>
  <c r="C46" i="13" s="1"/>
  <c r="A1" i="13"/>
  <c r="K89" i="13"/>
  <c r="O77" i="13"/>
  <c r="C9" i="14"/>
  <c r="D9" i="14" s="1"/>
  <c r="C5" i="14"/>
  <c r="D5" i="14" s="1"/>
  <c r="C3" i="14"/>
  <c r="N13" i="2" s="1"/>
  <c r="J45" i="13" s="1"/>
  <c r="C8" i="5"/>
  <c r="M8" i="1"/>
  <c r="M9" i="1"/>
  <c r="M10" i="1"/>
  <c r="M11" i="1"/>
  <c r="I13" i="13" s="1"/>
  <c r="M12" i="1"/>
  <c r="N12" i="1" s="1"/>
  <c r="I44" i="13" s="1"/>
  <c r="M13" i="1"/>
  <c r="M19" i="1"/>
  <c r="M20" i="1"/>
  <c r="M21" i="1"/>
  <c r="M22" i="1"/>
  <c r="M23" i="1"/>
  <c r="I23" i="13" s="1"/>
  <c r="M29" i="1"/>
  <c r="I27" i="13" s="1"/>
  <c r="M30" i="1"/>
  <c r="I28" i="13" s="1"/>
  <c r="O28" i="13" s="1"/>
  <c r="M31" i="1"/>
  <c r="M32" i="1"/>
  <c r="M34" i="1"/>
  <c r="M35" i="1"/>
  <c r="I32" i="13" s="1"/>
  <c r="O49" i="1"/>
  <c r="O55" i="1"/>
  <c r="O63" i="1"/>
  <c r="I92" i="13" s="1"/>
  <c r="O70" i="1"/>
  <c r="I83" i="13"/>
  <c r="L8" i="2"/>
  <c r="L8" i="4" s="1"/>
  <c r="M8" i="4" s="1"/>
  <c r="M8" i="2"/>
  <c r="L9" i="2"/>
  <c r="L9" i="4"/>
  <c r="L10" i="2"/>
  <c r="L11" i="2"/>
  <c r="M11" i="2" s="1"/>
  <c r="L12" i="2"/>
  <c r="M12" i="2" s="1"/>
  <c r="J14" i="13" s="1"/>
  <c r="L13" i="2"/>
  <c r="M13" i="2"/>
  <c r="J15" i="13" s="1"/>
  <c r="L19" i="2"/>
  <c r="L19" i="4" s="1"/>
  <c r="M19" i="4" s="1"/>
  <c r="L20" i="2"/>
  <c r="L20" i="4" s="1"/>
  <c r="M20" i="2"/>
  <c r="J20" i="13" s="1"/>
  <c r="L21" i="2"/>
  <c r="L21" i="4" s="1"/>
  <c r="L22" i="2"/>
  <c r="L22" i="4"/>
  <c r="M22" i="4" s="1"/>
  <c r="K22" i="13" s="1"/>
  <c r="L23" i="2"/>
  <c r="M29" i="2"/>
  <c r="J27" i="13" s="1"/>
  <c r="M30" i="2"/>
  <c r="M31" i="2"/>
  <c r="J29" i="13"/>
  <c r="M32" i="2"/>
  <c r="J30" i="13" s="1"/>
  <c r="M34" i="2"/>
  <c r="J31" i="13"/>
  <c r="M35" i="2"/>
  <c r="O49" i="2"/>
  <c r="O55" i="2"/>
  <c r="O63" i="2"/>
  <c r="J92" i="13" s="1"/>
  <c r="O70" i="2"/>
  <c r="J83" i="13"/>
  <c r="O79" i="2"/>
  <c r="M29" i="4"/>
  <c r="M30" i="4"/>
  <c r="M31" i="4"/>
  <c r="K29" i="13" s="1"/>
  <c r="O29" i="13" s="1"/>
  <c r="M32" i="4"/>
  <c r="K30" i="13" s="1"/>
  <c r="M34" i="4"/>
  <c r="K31" i="13"/>
  <c r="M35" i="4"/>
  <c r="K32" i="13" s="1"/>
  <c r="O49" i="4"/>
  <c r="O55" i="4"/>
  <c r="O63" i="4"/>
  <c r="K92" i="13" s="1"/>
  <c r="O70" i="4"/>
  <c r="M29" i="5"/>
  <c r="L27" i="13" s="1"/>
  <c r="M30" i="5"/>
  <c r="L28" i="13" s="1"/>
  <c r="M31" i="5"/>
  <c r="M32" i="5"/>
  <c r="L30" i="13" s="1"/>
  <c r="M34" i="5"/>
  <c r="L31" i="13"/>
  <c r="M35" i="5"/>
  <c r="L32" i="13" s="1"/>
  <c r="O49" i="5"/>
  <c r="O55" i="5"/>
  <c r="O63" i="5"/>
  <c r="L92" i="13" s="1"/>
  <c r="O70" i="5"/>
  <c r="L83" i="13" s="1"/>
  <c r="M29" i="6"/>
  <c r="M30" i="6"/>
  <c r="M28" i="13" s="1"/>
  <c r="M31" i="6"/>
  <c r="M29" i="13" s="1"/>
  <c r="M32" i="6"/>
  <c r="M30" i="13" s="1"/>
  <c r="M34" i="6"/>
  <c r="M35" i="6"/>
  <c r="M32" i="13" s="1"/>
  <c r="O49" i="6"/>
  <c r="O55" i="6"/>
  <c r="O63" i="6"/>
  <c r="M92" i="13" s="1"/>
  <c r="O70" i="6"/>
  <c r="M29" i="11"/>
  <c r="M30" i="11"/>
  <c r="M31" i="11"/>
  <c r="N29" i="13" s="1"/>
  <c r="M32" i="11"/>
  <c r="N30" i="13"/>
  <c r="M34" i="11"/>
  <c r="N31" i="13" s="1"/>
  <c r="M35" i="11"/>
  <c r="N32" i="13" s="1"/>
  <c r="O49" i="11"/>
  <c r="O55" i="11"/>
  <c r="O63" i="11"/>
  <c r="N92" i="13" s="1"/>
  <c r="O70" i="11"/>
  <c r="N83" i="13" s="1"/>
  <c r="O79" i="11"/>
  <c r="B3" i="2"/>
  <c r="E12" i="12"/>
  <c r="X10" i="12"/>
  <c r="Y10" i="12"/>
  <c r="Z10" i="12" s="1"/>
  <c r="AA10" i="12" s="1"/>
  <c r="X11" i="12"/>
  <c r="Y11" i="12"/>
  <c r="Z11" i="12" s="1"/>
  <c r="AA11" i="12" s="1"/>
  <c r="AB11" i="12" s="1"/>
  <c r="T39" i="12"/>
  <c r="T41" i="12"/>
  <c r="T43" i="12"/>
  <c r="T47" i="12"/>
  <c r="T49" i="12"/>
  <c r="O39" i="12"/>
  <c r="O41" i="12"/>
  <c r="O43" i="12"/>
  <c r="O47" i="12"/>
  <c r="O49" i="12"/>
  <c r="J39" i="12"/>
  <c r="J53" i="12" s="1"/>
  <c r="J55" i="12" s="1"/>
  <c r="J57" i="12" s="1"/>
  <c r="J41" i="12"/>
  <c r="J43" i="12"/>
  <c r="J47" i="12"/>
  <c r="J49" i="12"/>
  <c r="E39" i="12"/>
  <c r="E41" i="12"/>
  <c r="E43" i="12"/>
  <c r="E47" i="12"/>
  <c r="E49" i="12"/>
  <c r="T12" i="12"/>
  <c r="T14" i="12"/>
  <c r="T16" i="12"/>
  <c r="T20" i="12"/>
  <c r="T22" i="12"/>
  <c r="O12" i="12"/>
  <c r="O14" i="12"/>
  <c r="O16" i="12"/>
  <c r="O20" i="12"/>
  <c r="O22" i="12"/>
  <c r="J12" i="12"/>
  <c r="J14" i="12"/>
  <c r="J16" i="12"/>
  <c r="J20" i="12"/>
  <c r="J22" i="12"/>
  <c r="E14" i="12"/>
  <c r="E16" i="12"/>
  <c r="E20" i="12"/>
  <c r="E26" i="12" s="1"/>
  <c r="E28" i="12" s="1"/>
  <c r="E30" i="12" s="1"/>
  <c r="E22" i="12"/>
  <c r="W12" i="12"/>
  <c r="C8" i="2"/>
  <c r="C9" i="2"/>
  <c r="C10" i="2"/>
  <c r="C11" i="2"/>
  <c r="K9" i="1"/>
  <c r="K9" i="2"/>
  <c r="K9" i="4"/>
  <c r="K9" i="5"/>
  <c r="K9" i="6"/>
  <c r="K9" i="11"/>
  <c r="K10" i="1"/>
  <c r="K10" i="2"/>
  <c r="K10" i="4"/>
  <c r="K10" i="5"/>
  <c r="K10" i="6"/>
  <c r="K10" i="11"/>
  <c r="K11" i="1"/>
  <c r="K11" i="2"/>
  <c r="K11" i="4"/>
  <c r="K11" i="5"/>
  <c r="K11" i="6"/>
  <c r="K11" i="11"/>
  <c r="K12" i="1"/>
  <c r="K12" i="2"/>
  <c r="K12" i="4"/>
  <c r="K12" i="5"/>
  <c r="K12" i="6"/>
  <c r="K12" i="11"/>
  <c r="K13" i="1"/>
  <c r="K13" i="2"/>
  <c r="K13" i="4"/>
  <c r="K13" i="5"/>
  <c r="K13" i="6"/>
  <c r="K13" i="11"/>
  <c r="K8" i="1"/>
  <c r="K8" i="2"/>
  <c r="K8" i="4"/>
  <c r="K8" i="5"/>
  <c r="K8" i="6"/>
  <c r="K8" i="11"/>
  <c r="I20" i="1"/>
  <c r="I20" i="2"/>
  <c r="I20" i="4"/>
  <c r="I20" i="5"/>
  <c r="I20" i="6"/>
  <c r="I20" i="11"/>
  <c r="I21" i="1"/>
  <c r="I21" i="2"/>
  <c r="I21" i="4"/>
  <c r="I21" i="5"/>
  <c r="I21" i="6"/>
  <c r="I21" i="11"/>
  <c r="I22" i="1"/>
  <c r="I22" i="2"/>
  <c r="I22" i="4"/>
  <c r="I22" i="5"/>
  <c r="I22" i="6"/>
  <c r="I22" i="11"/>
  <c r="I23" i="1"/>
  <c r="I23" i="2"/>
  <c r="I23" i="4"/>
  <c r="I23" i="5"/>
  <c r="I23" i="6"/>
  <c r="I23" i="11"/>
  <c r="I19" i="1"/>
  <c r="I19" i="2"/>
  <c r="I19" i="4"/>
  <c r="I19" i="5"/>
  <c r="I19" i="6"/>
  <c r="I19" i="11"/>
  <c r="I9" i="1"/>
  <c r="I9" i="2"/>
  <c r="I9" i="4"/>
  <c r="I9" i="5"/>
  <c r="I9" i="6"/>
  <c r="I9" i="11"/>
  <c r="I10" i="1"/>
  <c r="I10" i="2"/>
  <c r="I10" i="4"/>
  <c r="I10" i="5"/>
  <c r="I10" i="6"/>
  <c r="I10" i="11"/>
  <c r="I11" i="1"/>
  <c r="I11" i="2"/>
  <c r="I11" i="4"/>
  <c r="I11" i="5"/>
  <c r="I11" i="6"/>
  <c r="I11" i="11"/>
  <c r="I12" i="1"/>
  <c r="I12" i="2"/>
  <c r="I12" i="4"/>
  <c r="I12" i="5"/>
  <c r="I12" i="6"/>
  <c r="I12" i="11"/>
  <c r="I13" i="1"/>
  <c r="I13" i="2"/>
  <c r="I13" i="4"/>
  <c r="I13" i="5"/>
  <c r="I13" i="6"/>
  <c r="I13" i="11"/>
  <c r="I8" i="1"/>
  <c r="I8" i="2"/>
  <c r="I8" i="4"/>
  <c r="I8" i="5"/>
  <c r="I8" i="6"/>
  <c r="I8" i="11"/>
  <c r="C23" i="11"/>
  <c r="C22" i="11"/>
  <c r="C21" i="11"/>
  <c r="C20" i="11"/>
  <c r="C19" i="11"/>
  <c r="C13" i="11"/>
  <c r="C12" i="11"/>
  <c r="C11" i="11"/>
  <c r="C10" i="11"/>
  <c r="C9" i="11"/>
  <c r="C8" i="11"/>
  <c r="B3" i="11"/>
  <c r="B3" i="6"/>
  <c r="C8" i="6"/>
  <c r="C9" i="6"/>
  <c r="C10" i="6"/>
  <c r="C11" i="6"/>
  <c r="C12" i="6"/>
  <c r="C13" i="6"/>
  <c r="C19" i="6"/>
  <c r="C20" i="6"/>
  <c r="C21" i="6"/>
  <c r="C22" i="6"/>
  <c r="C23" i="6"/>
  <c r="B3" i="5"/>
  <c r="C9" i="5"/>
  <c r="C10" i="5"/>
  <c r="C11" i="5"/>
  <c r="C12" i="5"/>
  <c r="C13" i="5"/>
  <c r="C19" i="5"/>
  <c r="C20" i="5"/>
  <c r="C21" i="5"/>
  <c r="C22" i="5"/>
  <c r="C23" i="5"/>
  <c r="B3" i="4"/>
  <c r="C8" i="4"/>
  <c r="C9" i="4"/>
  <c r="C10" i="4"/>
  <c r="C11" i="4"/>
  <c r="C12" i="4"/>
  <c r="C13" i="4"/>
  <c r="C19" i="4"/>
  <c r="C20" i="4"/>
  <c r="C21" i="4"/>
  <c r="C22" i="4"/>
  <c r="C23" i="4"/>
  <c r="C12" i="2"/>
  <c r="C13" i="2"/>
  <c r="C19" i="2"/>
  <c r="C20" i="2"/>
  <c r="C21" i="2"/>
  <c r="C22" i="2"/>
  <c r="C23" i="2"/>
  <c r="T53" i="12"/>
  <c r="T55" i="12" s="1"/>
  <c r="T57" i="12" s="1"/>
  <c r="M22" i="2"/>
  <c r="J22" i="13"/>
  <c r="N28" i="13"/>
  <c r="N27" i="13"/>
  <c r="M31" i="13"/>
  <c r="O79" i="5"/>
  <c r="L29" i="13"/>
  <c r="O79" i="4"/>
  <c r="K83" i="13"/>
  <c r="K28" i="13"/>
  <c r="K27" i="13"/>
  <c r="J28" i="13"/>
  <c r="O79" i="1"/>
  <c r="I30" i="13"/>
  <c r="N32" i="1"/>
  <c r="I60" i="13" s="1"/>
  <c r="I29" i="13"/>
  <c r="N31" i="1"/>
  <c r="L22" i="5"/>
  <c r="L22" i="6" s="1"/>
  <c r="L19" i="5"/>
  <c r="M19" i="2"/>
  <c r="N23" i="1"/>
  <c r="I53" i="13" s="1"/>
  <c r="I22" i="13"/>
  <c r="N22" i="1"/>
  <c r="I52" i="13" s="1"/>
  <c r="I20" i="13"/>
  <c r="N20" i="1"/>
  <c r="I50" i="13" s="1"/>
  <c r="I19" i="13"/>
  <c r="N19" i="1"/>
  <c r="I49" i="13" s="1"/>
  <c r="L13" i="4"/>
  <c r="L12" i="4"/>
  <c r="L11" i="4"/>
  <c r="M11" i="4" s="1"/>
  <c r="K13" i="13" s="1"/>
  <c r="M9" i="4"/>
  <c r="K11" i="13" s="1"/>
  <c r="L9" i="5"/>
  <c r="M9" i="2"/>
  <c r="J11" i="13" s="1"/>
  <c r="I15" i="13"/>
  <c r="N13" i="1"/>
  <c r="O13" i="1" s="1"/>
  <c r="N11" i="1"/>
  <c r="I43" i="13" s="1"/>
  <c r="I12" i="13"/>
  <c r="N10" i="1"/>
  <c r="I42" i="13" s="1"/>
  <c r="I11" i="13"/>
  <c r="N9" i="1"/>
  <c r="O9" i="1" s="1"/>
  <c r="K19" i="13"/>
  <c r="J19" i="13"/>
  <c r="M13" i="4"/>
  <c r="K15" i="13" s="1"/>
  <c r="L13" i="5"/>
  <c r="M13" i="5"/>
  <c r="L13" i="6"/>
  <c r="L13" i="11" s="1"/>
  <c r="M13" i="11" s="1"/>
  <c r="N15" i="13" s="1"/>
  <c r="L15" i="13"/>
  <c r="M13" i="6"/>
  <c r="M15" i="13" s="1"/>
  <c r="AB10" i="12" l="1"/>
  <c r="AB12" i="12" s="1"/>
  <c r="AA12" i="12"/>
  <c r="L20" i="5"/>
  <c r="M20" i="5" s="1"/>
  <c r="L20" i="13" s="1"/>
  <c r="M20" i="4"/>
  <c r="K20" i="13" s="1"/>
  <c r="T26" i="12"/>
  <c r="T28" i="12" s="1"/>
  <c r="T30" i="12" s="1"/>
  <c r="M37" i="1"/>
  <c r="X12" i="12"/>
  <c r="O30" i="13"/>
  <c r="O15" i="13"/>
  <c r="K80" i="13"/>
  <c r="L80" i="13"/>
  <c r="M80" i="13"/>
  <c r="N80" i="13"/>
  <c r="N12" i="2"/>
  <c r="J44" i="13" s="1"/>
  <c r="O26" i="12"/>
  <c r="O28" i="12" s="1"/>
  <c r="O30" i="12" s="1"/>
  <c r="M21" i="2"/>
  <c r="J21" i="13" s="1"/>
  <c r="E53" i="12"/>
  <c r="E55" i="12" s="1"/>
  <c r="E57" i="12" s="1"/>
  <c r="Y12" i="12"/>
  <c r="N20" i="2"/>
  <c r="J50" i="13" s="1"/>
  <c r="K33" i="13"/>
  <c r="M22" i="5"/>
  <c r="L22" i="13" s="1"/>
  <c r="M89" i="13"/>
  <c r="N89" i="13"/>
  <c r="N29" i="1"/>
  <c r="I57" i="13" s="1"/>
  <c r="O11" i="1"/>
  <c r="O22" i="1"/>
  <c r="N22" i="2"/>
  <c r="O22" i="2" s="1"/>
  <c r="O10" i="1"/>
  <c r="O19" i="1"/>
  <c r="N34" i="2"/>
  <c r="J61" i="13" s="1"/>
  <c r="N35" i="2"/>
  <c r="O32" i="1"/>
  <c r="I41" i="13"/>
  <c r="L22" i="11"/>
  <c r="M22" i="11" s="1"/>
  <c r="N22" i="13" s="1"/>
  <c r="M22" i="6"/>
  <c r="M22" i="13" s="1"/>
  <c r="O22" i="13" s="1"/>
  <c r="K10" i="13"/>
  <c r="M37" i="6"/>
  <c r="L11" i="5"/>
  <c r="M37" i="5"/>
  <c r="I59" i="13"/>
  <c r="O31" i="1"/>
  <c r="M27" i="13"/>
  <c r="M83" i="13"/>
  <c r="O83" i="13" s="1"/>
  <c r="O79" i="6"/>
  <c r="M23" i="2"/>
  <c r="L23" i="4"/>
  <c r="L10" i="4"/>
  <c r="M10" i="2"/>
  <c r="M15" i="2" s="1"/>
  <c r="I31" i="13"/>
  <c r="O31" i="13" s="1"/>
  <c r="N34" i="1"/>
  <c r="I61" i="13" s="1"/>
  <c r="O88" i="13"/>
  <c r="J80" i="13"/>
  <c r="M72" i="13"/>
  <c r="O70" i="13"/>
  <c r="O87" i="13"/>
  <c r="O89" i="13" s="1"/>
  <c r="J26" i="12"/>
  <c r="J28" i="12" s="1"/>
  <c r="J30" i="12" s="1"/>
  <c r="L21" i="5"/>
  <c r="M21" i="4"/>
  <c r="K21" i="13" s="1"/>
  <c r="O92" i="13"/>
  <c r="N30" i="1"/>
  <c r="I58" i="13" s="1"/>
  <c r="I10" i="13"/>
  <c r="M15" i="1"/>
  <c r="N8" i="1"/>
  <c r="I40" i="13" s="1"/>
  <c r="M9" i="5"/>
  <c r="L11" i="13" s="1"/>
  <c r="L9" i="6"/>
  <c r="Z12" i="12"/>
  <c r="N21" i="2"/>
  <c r="O53" i="12"/>
  <c r="O55" i="12" s="1"/>
  <c r="O57" i="12" s="1"/>
  <c r="O75" i="13"/>
  <c r="O79" i="13"/>
  <c r="O96" i="13"/>
  <c r="J33" i="13"/>
  <c r="J10" i="13"/>
  <c r="N8" i="2"/>
  <c r="I21" i="13"/>
  <c r="I24" i="13" s="1"/>
  <c r="N21" i="1"/>
  <c r="O21" i="1" s="1"/>
  <c r="L12" i="5"/>
  <c r="M12" i="4"/>
  <c r="K14" i="13" s="1"/>
  <c r="N19" i="2"/>
  <c r="J49" i="13" s="1"/>
  <c r="N35" i="1"/>
  <c r="I62" i="13" s="1"/>
  <c r="M25" i="2"/>
  <c r="O20" i="1"/>
  <c r="M37" i="2"/>
  <c r="I14" i="13"/>
  <c r="M19" i="5"/>
  <c r="L19" i="6"/>
  <c r="M25" i="1"/>
  <c r="N33" i="13"/>
  <c r="L8" i="5"/>
  <c r="M37" i="11"/>
  <c r="L33" i="13"/>
  <c r="M37" i="4"/>
  <c r="J32" i="13"/>
  <c r="O32" i="13" s="1"/>
  <c r="J13" i="13"/>
  <c r="N11" i="2"/>
  <c r="J43" i="13" s="1"/>
  <c r="D3" i="14"/>
  <c r="N11" i="4" s="1"/>
  <c r="N9" i="2"/>
  <c r="O71" i="13"/>
  <c r="O76" i="13"/>
  <c r="J72" i="13"/>
  <c r="O23" i="1"/>
  <c r="O13" i="2"/>
  <c r="I45" i="13"/>
  <c r="O12" i="1"/>
  <c r="O12" i="2"/>
  <c r="N30" i="2"/>
  <c r="D7" i="14"/>
  <c r="N32" i="2"/>
  <c r="N29" i="2"/>
  <c r="N31" i="2"/>
  <c r="N22" i="4"/>
  <c r="N19" i="4"/>
  <c r="N20" i="4"/>
  <c r="N21" i="4"/>
  <c r="E5" i="14"/>
  <c r="N34" i="4"/>
  <c r="N35" i="4"/>
  <c r="E9" i="14"/>
  <c r="O11" i="2" l="1"/>
  <c r="O29" i="1"/>
  <c r="O20" i="2"/>
  <c r="O25" i="1"/>
  <c r="L20" i="6"/>
  <c r="O80" i="13"/>
  <c r="N25" i="1"/>
  <c r="J52" i="13"/>
  <c r="E3" i="14"/>
  <c r="F3" i="14" s="1"/>
  <c r="G3" i="14" s="1"/>
  <c r="O34" i="2"/>
  <c r="I51" i="13"/>
  <c r="I54" i="13" s="1"/>
  <c r="N8" i="4"/>
  <c r="K40" i="13" s="1"/>
  <c r="N37" i="1"/>
  <c r="O8" i="1"/>
  <c r="O15" i="1" s="1"/>
  <c r="N13" i="4"/>
  <c r="K45" i="13" s="1"/>
  <c r="J62" i="13"/>
  <c r="O35" i="2"/>
  <c r="N15" i="1"/>
  <c r="I46" i="13"/>
  <c r="N9" i="4"/>
  <c r="K41" i="13" s="1"/>
  <c r="O34" i="1"/>
  <c r="O30" i="1"/>
  <c r="I16" i="13"/>
  <c r="M40" i="2"/>
  <c r="L21" i="6"/>
  <c r="M21" i="5"/>
  <c r="L21" i="13" s="1"/>
  <c r="O72" i="13"/>
  <c r="M23" i="4"/>
  <c r="M25" i="4" s="1"/>
  <c r="L23" i="5"/>
  <c r="M33" i="13"/>
  <c r="O27" i="13"/>
  <c r="O33" i="13" s="1"/>
  <c r="M10" i="4"/>
  <c r="L10" i="5"/>
  <c r="M11" i="5"/>
  <c r="L13" i="13" s="1"/>
  <c r="L11" i="6"/>
  <c r="O35" i="1"/>
  <c r="M8" i="5"/>
  <c r="L8" i="6"/>
  <c r="M19" i="6"/>
  <c r="L19" i="11"/>
  <c r="M19" i="11" s="1"/>
  <c r="M12" i="5"/>
  <c r="L14" i="13" s="1"/>
  <c r="L12" i="6"/>
  <c r="O8" i="2"/>
  <c r="J40" i="13"/>
  <c r="J51" i="13"/>
  <c r="O21" i="2"/>
  <c r="J23" i="13"/>
  <c r="N23" i="2"/>
  <c r="J53" i="13" s="1"/>
  <c r="J54" i="13" s="1"/>
  <c r="M20" i="6"/>
  <c r="M20" i="13" s="1"/>
  <c r="L20" i="11"/>
  <c r="M20" i="11" s="1"/>
  <c r="N20" i="13" s="1"/>
  <c r="L9" i="11"/>
  <c r="M9" i="11" s="1"/>
  <c r="N11" i="13" s="1"/>
  <c r="M9" i="6"/>
  <c r="M11" i="13" s="1"/>
  <c r="O11" i="13" s="1"/>
  <c r="O9" i="2"/>
  <c r="J41" i="13"/>
  <c r="N12" i="4"/>
  <c r="O12" i="4" s="1"/>
  <c r="L19" i="13"/>
  <c r="O19" i="2"/>
  <c r="J16" i="13"/>
  <c r="M40" i="1"/>
  <c r="N10" i="2"/>
  <c r="J12" i="13"/>
  <c r="I33" i="13"/>
  <c r="K43" i="13"/>
  <c r="O11" i="4"/>
  <c r="N35" i="5"/>
  <c r="N34" i="5"/>
  <c r="F9" i="14"/>
  <c r="O20" i="4"/>
  <c r="K50" i="13"/>
  <c r="N13" i="6"/>
  <c r="N30" i="4"/>
  <c r="E7" i="14"/>
  <c r="N32" i="4"/>
  <c r="N29" i="4"/>
  <c r="N31" i="4"/>
  <c r="K62" i="13"/>
  <c r="O35" i="4"/>
  <c r="J58" i="13"/>
  <c r="O30" i="2"/>
  <c r="O34" i="4"/>
  <c r="K61" i="13"/>
  <c r="K52" i="13"/>
  <c r="O22" i="4"/>
  <c r="K49" i="13"/>
  <c r="O19" i="4"/>
  <c r="I63" i="13"/>
  <c r="J59" i="13"/>
  <c r="O31" i="2"/>
  <c r="F5" i="14"/>
  <c r="N20" i="5"/>
  <c r="N19" i="5"/>
  <c r="N22" i="5"/>
  <c r="N21" i="5"/>
  <c r="N37" i="2"/>
  <c r="J57" i="13"/>
  <c r="O29" i="2"/>
  <c r="O21" i="4"/>
  <c r="K51" i="13"/>
  <c r="J60" i="13"/>
  <c r="O32" i="2"/>
  <c r="K44" i="13" l="1"/>
  <c r="N8" i="5"/>
  <c r="L40" i="13" s="1"/>
  <c r="N9" i="6"/>
  <c r="M41" i="13" s="1"/>
  <c r="O20" i="13"/>
  <c r="N12" i="5"/>
  <c r="N11" i="5"/>
  <c r="L43" i="13" s="1"/>
  <c r="N13" i="5"/>
  <c r="O13" i="5" s="1"/>
  <c r="N9" i="5"/>
  <c r="L41" i="13" s="1"/>
  <c r="O13" i="4"/>
  <c r="O37" i="1"/>
  <c r="O40" i="1" s="1"/>
  <c r="O81" i="1" s="1"/>
  <c r="M83" i="1" s="1"/>
  <c r="N40" i="1"/>
  <c r="O9" i="4"/>
  <c r="O8" i="4"/>
  <c r="O23" i="2"/>
  <c r="O25" i="2" s="1"/>
  <c r="L12" i="11"/>
  <c r="M12" i="11" s="1"/>
  <c r="N14" i="13" s="1"/>
  <c r="M12" i="6"/>
  <c r="M19" i="13"/>
  <c r="K12" i="13"/>
  <c r="K16" i="13" s="1"/>
  <c r="M15" i="4"/>
  <c r="M40" i="4" s="1"/>
  <c r="N10" i="4"/>
  <c r="I35" i="13"/>
  <c r="N19" i="13"/>
  <c r="M10" i="5"/>
  <c r="M15" i="5" s="1"/>
  <c r="L10" i="6"/>
  <c r="K23" i="13"/>
  <c r="K24" i="13" s="1"/>
  <c r="N23" i="4"/>
  <c r="J35" i="13"/>
  <c r="O37" i="2"/>
  <c r="L8" i="11"/>
  <c r="M8" i="11" s="1"/>
  <c r="M8" i="6"/>
  <c r="M11" i="6"/>
  <c r="L11" i="11"/>
  <c r="M11" i="11" s="1"/>
  <c r="N13" i="13" s="1"/>
  <c r="J24" i="13"/>
  <c r="O8" i="5"/>
  <c r="N15" i="2"/>
  <c r="O10" i="2"/>
  <c r="O15" i="2" s="1"/>
  <c r="J42" i="13"/>
  <c r="J46" i="13" s="1"/>
  <c r="O19" i="13"/>
  <c r="N25" i="2"/>
  <c r="L10" i="13"/>
  <c r="L23" i="6"/>
  <c r="M23" i="5"/>
  <c r="M21" i="6"/>
  <c r="M21" i="13" s="1"/>
  <c r="L21" i="11"/>
  <c r="M21" i="11" s="1"/>
  <c r="N21" i="13" s="1"/>
  <c r="I65" i="13"/>
  <c r="L45" i="13"/>
  <c r="K58" i="13"/>
  <c r="O30" i="4"/>
  <c r="O22" i="5"/>
  <c r="L52" i="13"/>
  <c r="N9" i="11"/>
  <c r="N13" i="11"/>
  <c r="N35" i="6"/>
  <c r="G9" i="14"/>
  <c r="N34" i="6"/>
  <c r="O20" i="5"/>
  <c r="L50" i="13"/>
  <c r="O34" i="5"/>
  <c r="L61" i="13"/>
  <c r="K59" i="13"/>
  <c r="O31" i="4"/>
  <c r="M45" i="13"/>
  <c r="O13" i="6"/>
  <c r="L62" i="13"/>
  <c r="O35" i="5"/>
  <c r="L49" i="13"/>
  <c r="O19" i="5"/>
  <c r="N21" i="6"/>
  <c r="G5" i="14"/>
  <c r="N22" i="6"/>
  <c r="N20" i="6"/>
  <c r="N19" i="6"/>
  <c r="J63" i="13"/>
  <c r="N37" i="4"/>
  <c r="O29" i="4"/>
  <c r="K57" i="13"/>
  <c r="O21" i="5"/>
  <c r="L51" i="13"/>
  <c r="O32" i="4"/>
  <c r="K60" i="13"/>
  <c r="N31" i="5"/>
  <c r="N29" i="5"/>
  <c r="F7" i="14"/>
  <c r="N32" i="5"/>
  <c r="N30" i="5"/>
  <c r="O9" i="5" l="1"/>
  <c r="N11" i="11"/>
  <c r="N43" i="13" s="1"/>
  <c r="O9" i="6"/>
  <c r="J65" i="13"/>
  <c r="J99" i="13" s="1"/>
  <c r="N12" i="11"/>
  <c r="N44" i="13" s="1"/>
  <c r="O12" i="5"/>
  <c r="L44" i="13"/>
  <c r="O11" i="5"/>
  <c r="N40" i="2"/>
  <c r="O40" i="2"/>
  <c r="O81" i="2" s="1"/>
  <c r="L83" i="2" s="1"/>
  <c r="O83" i="2" s="1"/>
  <c r="J100" i="13" s="1"/>
  <c r="O21" i="13"/>
  <c r="N10" i="13"/>
  <c r="L12" i="13"/>
  <c r="N10" i="5"/>
  <c r="N15" i="4"/>
  <c r="O10" i="4"/>
  <c r="O15" i="4" s="1"/>
  <c r="K42" i="13"/>
  <c r="K46" i="13" s="1"/>
  <c r="N8" i="11"/>
  <c r="N40" i="13" s="1"/>
  <c r="I67" i="13"/>
  <c r="L23" i="13"/>
  <c r="M25" i="5"/>
  <c r="M40" i="5" s="1"/>
  <c r="N23" i="5"/>
  <c r="O23" i="4"/>
  <c r="O25" i="4" s="1"/>
  <c r="N25" i="4"/>
  <c r="N40" i="4" s="1"/>
  <c r="K53" i="13"/>
  <c r="K54" i="13" s="1"/>
  <c r="M25" i="11"/>
  <c r="M14" i="13"/>
  <c r="O14" i="13" s="1"/>
  <c r="N12" i="6"/>
  <c r="M10" i="13"/>
  <c r="N8" i="6"/>
  <c r="M10" i="6"/>
  <c r="M15" i="6" s="1"/>
  <c r="L10" i="11"/>
  <c r="M10" i="11" s="1"/>
  <c r="M23" i="6"/>
  <c r="L23" i="11"/>
  <c r="M23" i="11" s="1"/>
  <c r="N23" i="13" s="1"/>
  <c r="M13" i="13"/>
  <c r="O13" i="13" s="1"/>
  <c r="N11" i="6"/>
  <c r="N24" i="13"/>
  <c r="K35" i="13"/>
  <c r="I99" i="13"/>
  <c r="L57" i="13"/>
  <c r="N37" i="5"/>
  <c r="O29" i="5"/>
  <c r="M62" i="13"/>
  <c r="O35" i="6"/>
  <c r="L59" i="13"/>
  <c r="O31" i="5"/>
  <c r="O19" i="6"/>
  <c r="M49" i="13"/>
  <c r="O83" i="1"/>
  <c r="M52" i="13"/>
  <c r="O22" i="6"/>
  <c r="L60" i="13"/>
  <c r="O32" i="5"/>
  <c r="M50" i="13"/>
  <c r="O20" i="6"/>
  <c r="O13" i="11"/>
  <c r="N45" i="13"/>
  <c r="O45" i="13" s="1"/>
  <c r="K63" i="13"/>
  <c r="N23" i="11"/>
  <c r="N20" i="11"/>
  <c r="N19" i="11"/>
  <c r="N21" i="11"/>
  <c r="N22" i="11"/>
  <c r="O9" i="11"/>
  <c r="N41" i="13"/>
  <c r="O41" i="13" s="1"/>
  <c r="L58" i="13"/>
  <c r="O30" i="5"/>
  <c r="O37" i="4"/>
  <c r="M51" i="13"/>
  <c r="O21" i="6"/>
  <c r="O34" i="6"/>
  <c r="M61" i="13"/>
  <c r="N30" i="6"/>
  <c r="N31" i="6"/>
  <c r="G7" i="14"/>
  <c r="N29" i="6"/>
  <c r="N32" i="6"/>
  <c r="N35" i="11"/>
  <c r="N34" i="11"/>
  <c r="J67" i="13" l="1"/>
  <c r="K65" i="13"/>
  <c r="O12" i="11"/>
  <c r="O11" i="11"/>
  <c r="J101" i="13"/>
  <c r="O85" i="2"/>
  <c r="O40" i="4"/>
  <c r="O81" i="4" s="1"/>
  <c r="M83" i="4" s="1"/>
  <c r="O8" i="11"/>
  <c r="L42" i="13"/>
  <c r="L46" i="13" s="1"/>
  <c r="O10" i="5"/>
  <c r="O15" i="5" s="1"/>
  <c r="N15" i="5"/>
  <c r="L16" i="13"/>
  <c r="L35" i="13" s="1"/>
  <c r="M43" i="13"/>
  <c r="O43" i="13" s="1"/>
  <c r="O11" i="6"/>
  <c r="O23" i="5"/>
  <c r="O25" i="5" s="1"/>
  <c r="L53" i="13"/>
  <c r="L54" i="13" s="1"/>
  <c r="N25" i="5"/>
  <c r="M12" i="13"/>
  <c r="M16" i="13" s="1"/>
  <c r="N10" i="6"/>
  <c r="M23" i="13"/>
  <c r="M24" i="13" s="1"/>
  <c r="N23" i="6"/>
  <c r="M25" i="6"/>
  <c r="M40" i="6" s="1"/>
  <c r="O10" i="13"/>
  <c r="N12" i="13"/>
  <c r="N16" i="13" s="1"/>
  <c r="N35" i="13" s="1"/>
  <c r="N10" i="11"/>
  <c r="M40" i="13"/>
  <c r="O8" i="6"/>
  <c r="M44" i="13"/>
  <c r="O44" i="13" s="1"/>
  <c r="O12" i="6"/>
  <c r="L24" i="13"/>
  <c r="M15" i="11"/>
  <c r="M40" i="11" s="1"/>
  <c r="K99" i="13"/>
  <c r="K67" i="13"/>
  <c r="O22" i="11"/>
  <c r="N52" i="13"/>
  <c r="O52" i="13" s="1"/>
  <c r="N37" i="6"/>
  <c r="O29" i="6"/>
  <c r="M57" i="13"/>
  <c r="N25" i="11"/>
  <c r="N49" i="13"/>
  <c r="O49" i="13" s="1"/>
  <c r="O19" i="11"/>
  <c r="N51" i="13"/>
  <c r="O51" i="13" s="1"/>
  <c r="O21" i="11"/>
  <c r="N31" i="11"/>
  <c r="N32" i="11"/>
  <c r="N30" i="11"/>
  <c r="N29" i="11"/>
  <c r="N50" i="13"/>
  <c r="O50" i="13" s="1"/>
  <c r="O20" i="11"/>
  <c r="I100" i="13"/>
  <c r="I101" i="13" s="1"/>
  <c r="O85" i="1"/>
  <c r="O37" i="5"/>
  <c r="O32" i="6"/>
  <c r="M60" i="13"/>
  <c r="N61" i="13"/>
  <c r="O61" i="13" s="1"/>
  <c r="O34" i="11"/>
  <c r="M59" i="13"/>
  <c r="O31" i="6"/>
  <c r="N53" i="13"/>
  <c r="O23" i="11"/>
  <c r="O35" i="11"/>
  <c r="N62" i="13"/>
  <c r="O62" i="13" s="1"/>
  <c r="O30" i="6"/>
  <c r="M58" i="13"/>
  <c r="L63" i="13"/>
  <c r="M35" i="13" l="1"/>
  <c r="O23" i="13"/>
  <c r="O24" i="13" s="1"/>
  <c r="L65" i="13"/>
  <c r="N40" i="5"/>
  <c r="O40" i="5"/>
  <c r="O81" i="5" s="1"/>
  <c r="M83" i="5" s="1"/>
  <c r="O83" i="5" s="1"/>
  <c r="L100" i="13" s="1"/>
  <c r="O10" i="11"/>
  <c r="O15" i="11" s="1"/>
  <c r="N15" i="11"/>
  <c r="N42" i="13"/>
  <c r="O12" i="13"/>
  <c r="O16" i="13" s="1"/>
  <c r="O35" i="13" s="1"/>
  <c r="M42" i="13"/>
  <c r="M46" i="13" s="1"/>
  <c r="O10" i="6"/>
  <c r="O15" i="6" s="1"/>
  <c r="N15" i="6"/>
  <c r="M53" i="13"/>
  <c r="N25" i="6"/>
  <c r="O23" i="6"/>
  <c r="O25" i="6" s="1"/>
  <c r="O40" i="13"/>
  <c r="N54" i="13"/>
  <c r="L67" i="13"/>
  <c r="L99" i="13"/>
  <c r="O25" i="11"/>
  <c r="O29" i="11"/>
  <c r="N57" i="13"/>
  <c r="N37" i="11"/>
  <c r="N40" i="11" s="1"/>
  <c r="N58" i="13"/>
  <c r="O58" i="13" s="1"/>
  <c r="O30" i="11"/>
  <c r="O32" i="11"/>
  <c r="N60" i="13"/>
  <c r="O60" i="13" s="1"/>
  <c r="N59" i="13"/>
  <c r="O59" i="13" s="1"/>
  <c r="O31" i="11"/>
  <c r="M63" i="13"/>
  <c r="O37" i="6"/>
  <c r="O83" i="4"/>
  <c r="N63" i="13" l="1"/>
  <c r="N40" i="6"/>
  <c r="O42" i="13"/>
  <c r="O46" i="13" s="1"/>
  <c r="N46" i="13"/>
  <c r="M54" i="13"/>
  <c r="M65" i="13" s="1"/>
  <c r="O53" i="13"/>
  <c r="O54" i="13" s="1"/>
  <c r="O40" i="6"/>
  <c r="O81" i="6" s="1"/>
  <c r="M83" i="6" s="1"/>
  <c r="O85" i="5"/>
  <c r="O37" i="11"/>
  <c r="O40" i="11" s="1"/>
  <c r="O81" i="11" s="1"/>
  <c r="L101" i="13"/>
  <c r="K100" i="13"/>
  <c r="K101" i="13" s="1"/>
  <c r="O85" i="4"/>
  <c r="O57" i="13"/>
  <c r="O63" i="13" s="1"/>
  <c r="N65" i="13" l="1"/>
  <c r="N99" i="13" s="1"/>
  <c r="M99" i="13"/>
  <c r="M67" i="13"/>
  <c r="O65" i="13"/>
  <c r="O99" i="13" s="1"/>
  <c r="M83" i="11"/>
  <c r="O83" i="11" s="1"/>
  <c r="N100" i="13" s="1"/>
  <c r="O83" i="6"/>
  <c r="O67" i="13"/>
  <c r="N101" i="13" l="1"/>
  <c r="N67" i="13"/>
  <c r="B105" i="13"/>
  <c r="M100" i="13"/>
  <c r="M101" i="13" s="1"/>
  <c r="O85" i="6"/>
  <c r="O100" i="13"/>
  <c r="O101" i="13" s="1"/>
  <c r="O85"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McCaffrey, Kerri</author>
    <author>Appstate User</author>
    <author>Pat</author>
    <author>techsupport</author>
  </authors>
  <commentList>
    <comment ref="O1" authorId="0" shapeId="0" xr:uid="{00000000-0006-0000-0100-000001000000}">
      <text>
        <r>
          <rPr>
            <b/>
            <sz val="12"/>
            <color indexed="81"/>
            <rFont val="Tahoma"/>
            <family val="2"/>
          </rPr>
          <t>McCaffrey, Kerri:</t>
        </r>
        <r>
          <rPr>
            <sz val="12"/>
            <color indexed="81"/>
            <rFont val="Tahoma"/>
            <family val="2"/>
          </rPr>
          <t xml:space="preserve">
Enter Full 12-months if for full-year project</t>
        </r>
      </text>
    </comment>
    <comment ref="H5" authorId="1" shapeId="0" xr:uid="{00000000-0006-0000-0100-000002000000}">
      <text>
        <r>
          <rPr>
            <b/>
            <sz val="12"/>
            <color indexed="81"/>
            <rFont val="Tahoma"/>
            <family val="2"/>
          </rPr>
          <t>Information:</t>
        </r>
        <r>
          <rPr>
            <sz val="12"/>
            <color indexed="81"/>
            <rFont val="Tahoma"/>
            <family val="2"/>
          </rPr>
          <t xml:space="preserve">
Insert the effort used by the faculty member for this project. Academic Year Salaries. AY are based on the individual faculty member's regular compensation for the continuous period which, under ASU's policies, constitutes the basis of his/her salary. FTE equivalence 01 class = 25% effort.</t>
        </r>
      </text>
    </comment>
    <comment ref="J5" authorId="1" shapeId="0" xr:uid="{00000000-0006-0000-0100-000003000000}">
      <text>
        <r>
          <rPr>
            <b/>
            <sz val="12"/>
            <color indexed="81"/>
            <rFont val="Tahoma"/>
            <family val="2"/>
          </rPr>
          <t>Information:</t>
        </r>
        <r>
          <rPr>
            <sz val="12"/>
            <color indexed="81"/>
            <rFont val="Tahoma"/>
            <family val="2"/>
          </rPr>
          <t xml:space="preserve">
Insert the effort used by the faculty member for this project. Periods Outside the Academic Year. During the summer months, salary is to be paid at a monthly rate not in excess of the base salary divided by the number of months in the period for which the base salary is paid.</t>
        </r>
      </text>
    </comment>
    <comment ref="L5" authorId="1" shapeId="0" xr:uid="{00000000-0006-0000-0100-000004000000}">
      <text>
        <r>
          <rPr>
            <b/>
            <sz val="12"/>
            <color indexed="81"/>
            <rFont val="Tahoma"/>
            <family val="2"/>
          </rPr>
          <t>Information:</t>
        </r>
        <r>
          <rPr>
            <sz val="12"/>
            <color indexed="81"/>
            <rFont val="Tahoma"/>
            <family val="2"/>
          </rPr>
          <t xml:space="preserve">
Please insert Base Salary in accordance with ASU guidelines.</t>
        </r>
      </text>
    </comment>
    <comment ref="M5" authorId="1" shapeId="0" xr:uid="{00000000-0006-0000-0100-000005000000}">
      <text>
        <r>
          <rPr>
            <b/>
            <sz val="12"/>
            <color indexed="81"/>
            <rFont val="Tahoma"/>
            <family val="2"/>
          </rPr>
          <t xml:space="preserve">Information:
</t>
        </r>
        <r>
          <rPr>
            <sz val="12"/>
            <color indexed="81"/>
            <rFont val="Tahoma"/>
            <family val="2"/>
          </rPr>
          <t>In this column you should have the total of your academic year and summer salaries for this project.</t>
        </r>
      </text>
    </comment>
    <comment ref="N5" authorId="1" shapeId="0" xr:uid="{00000000-0006-0000-0100-000006000000}">
      <text>
        <r>
          <rPr>
            <b/>
            <sz val="12"/>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r>
          <rPr>
            <sz val="8"/>
            <color indexed="81"/>
            <rFont val="Tahoma"/>
            <family val="2"/>
          </rPr>
          <t xml:space="preserve">
</t>
        </r>
      </text>
    </comment>
    <comment ref="B7" authorId="1" shapeId="0" xr:uid="{00000000-0006-0000-0100-000007000000}">
      <text>
        <r>
          <rPr>
            <b/>
            <sz val="12"/>
            <color indexed="81"/>
            <rFont val="Tahoma"/>
            <family val="2"/>
          </rPr>
          <t>Information:</t>
        </r>
        <r>
          <rPr>
            <sz val="12"/>
            <color indexed="81"/>
            <rFont val="Tahoma"/>
            <family val="2"/>
          </rPr>
          <t xml:space="preserve">
Please list all ASU investigators participating in this project.</t>
        </r>
      </text>
    </comment>
    <comment ref="L17" authorId="1" shapeId="0" xr:uid="{00000000-0006-0000-0100-000008000000}">
      <text>
        <r>
          <rPr>
            <b/>
            <sz val="12"/>
            <color indexed="81"/>
            <rFont val="Tahoma"/>
            <family val="2"/>
          </rPr>
          <t>Information:</t>
        </r>
        <r>
          <rPr>
            <sz val="12"/>
            <color indexed="81"/>
            <rFont val="Tahoma"/>
            <family val="2"/>
          </rPr>
          <t xml:space="preserve">
Please insert Base Salary in accordance with ASU guidelines.</t>
        </r>
      </text>
    </comment>
    <comment ref="M17" authorId="1" shapeId="0" xr:uid="{00000000-0006-0000-0100-000009000000}">
      <text>
        <r>
          <rPr>
            <b/>
            <sz val="12"/>
            <color indexed="81"/>
            <rFont val="Tahoma"/>
            <family val="2"/>
          </rPr>
          <t xml:space="preserve">Information:
</t>
        </r>
        <r>
          <rPr>
            <sz val="12"/>
            <color indexed="81"/>
            <rFont val="Tahoma"/>
            <family val="2"/>
          </rPr>
          <t>In this column you should have the total of your salary based on your effort on this project.</t>
        </r>
      </text>
    </comment>
    <comment ref="N17" authorId="1" shapeId="0" xr:uid="{00000000-0006-0000-0100-00000A000000}">
      <text>
        <r>
          <rPr>
            <b/>
            <sz val="12"/>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r>
          <rPr>
            <sz val="8"/>
            <color indexed="81"/>
            <rFont val="Tahoma"/>
            <family val="2"/>
          </rPr>
          <t xml:space="preserve">
</t>
        </r>
      </text>
    </comment>
    <comment ref="B18" authorId="1" shapeId="0" xr:uid="{00000000-0006-0000-0100-00000B000000}">
      <text>
        <r>
          <rPr>
            <b/>
            <sz val="12"/>
            <color indexed="81"/>
            <rFont val="Tahoma"/>
            <family val="2"/>
          </rPr>
          <t xml:space="preserve">Information: 
</t>
        </r>
        <r>
          <rPr>
            <sz val="12"/>
            <color indexed="81"/>
            <rFont val="Tahoma"/>
            <family val="2"/>
          </rPr>
          <t xml:space="preserve">Please list the remuneration paid currently or accrued by ASU for employees working on this project. Please note that such expenses are allowable to the extent that: 1) the total compensation to individual employees is reasonable for the work performed and conforms to ASU's established policies and can be consistently applied to both government and non-government activities; and 2) the charges for work performed directly under this project and for other work allocable as indirect costs are determined and documented as provided in the applicable Federal cost principles. </t>
        </r>
      </text>
    </comment>
    <comment ref="L26" authorId="1" shapeId="0" xr:uid="{00000000-0006-0000-0100-00000C000000}">
      <text>
        <r>
          <rPr>
            <b/>
            <sz val="12"/>
            <color indexed="81"/>
            <rFont val="Tahoma"/>
            <family val="2"/>
          </rPr>
          <t>Information:</t>
        </r>
        <r>
          <rPr>
            <sz val="12"/>
            <color indexed="81"/>
            <rFont val="Tahoma"/>
            <family val="2"/>
          </rPr>
          <t xml:space="preserve">
Please insert Base Salary in accordance with ASU guidelines.</t>
        </r>
      </text>
    </comment>
    <comment ref="M26" authorId="1" shapeId="0" xr:uid="{00000000-0006-0000-0100-00000D000000}">
      <text>
        <r>
          <rPr>
            <b/>
            <sz val="12"/>
            <color indexed="81"/>
            <rFont val="Tahoma"/>
            <family val="2"/>
          </rPr>
          <t xml:space="preserve">Information:
</t>
        </r>
        <r>
          <rPr>
            <sz val="12"/>
            <color indexed="81"/>
            <rFont val="Tahoma"/>
            <family val="2"/>
          </rPr>
          <t>In this column you should have the total of your academic year and summer salaries for this project.</t>
        </r>
      </text>
    </comment>
    <comment ref="N26" authorId="1" shapeId="0" xr:uid="{00000000-0006-0000-0100-00000E000000}">
      <text>
        <r>
          <rPr>
            <b/>
            <sz val="12"/>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r>
          <rPr>
            <sz val="8"/>
            <color indexed="81"/>
            <rFont val="Tahoma"/>
            <family val="2"/>
          </rPr>
          <t xml:space="preserve">
</t>
        </r>
      </text>
    </comment>
    <comment ref="H27" authorId="1" shapeId="0" xr:uid="{00000000-0006-0000-0100-00000F000000}">
      <text>
        <r>
          <rPr>
            <b/>
            <sz val="12"/>
            <color indexed="81"/>
            <rFont val="Tahoma"/>
            <family val="2"/>
          </rPr>
          <t xml:space="preserve">Information:
</t>
        </r>
        <r>
          <rPr>
            <sz val="12"/>
            <color indexed="81"/>
            <rFont val="Tahoma"/>
            <family val="2"/>
          </rPr>
          <t xml:space="preserve">Insert the number of academic term hours. </t>
        </r>
      </text>
    </comment>
    <comment ref="J27" authorId="1" shapeId="0" xr:uid="{00000000-0006-0000-0100-000010000000}">
      <text>
        <r>
          <rPr>
            <b/>
            <sz val="12"/>
            <color indexed="81"/>
            <rFont val="Tahoma"/>
            <family val="2"/>
          </rPr>
          <t>Information:</t>
        </r>
        <r>
          <rPr>
            <sz val="12"/>
            <color indexed="81"/>
            <rFont val="Tahoma"/>
            <family val="2"/>
          </rPr>
          <t xml:space="preserve">
Insert the number of summer term hours. </t>
        </r>
      </text>
    </comment>
    <comment ref="B28" authorId="1" shapeId="0" xr:uid="{00000000-0006-0000-0100-000011000000}">
      <text>
        <r>
          <rPr>
            <b/>
            <sz val="12"/>
            <color indexed="81"/>
            <rFont val="Tahoma"/>
            <family val="2"/>
          </rPr>
          <t xml:space="preserve">Information:
</t>
        </r>
        <r>
          <rPr>
            <sz val="12"/>
            <color indexed="81"/>
            <rFont val="Tahoma"/>
            <family val="2"/>
          </rPr>
          <t>Assistantship stipends are usually based on twenty (20) hours per week (15 weeks per semester) or twenty (20) hours per week (for five weeks) during the summer term, but may vary by program/project dependent upon duties</t>
        </r>
      </text>
    </comment>
    <comment ref="B42" authorId="1" shapeId="0" xr:uid="{5CC6953E-CEEC-4DDB-BF40-AE8F275C951E}">
      <text>
        <r>
          <rPr>
            <b/>
            <sz val="12"/>
            <color indexed="81"/>
            <rFont val="Tahoma"/>
            <family val="2"/>
          </rPr>
          <t>Information:</t>
        </r>
        <r>
          <rPr>
            <sz val="12"/>
            <color indexed="81"/>
            <rFont val="Tahoma"/>
            <family val="2"/>
          </rPr>
          <t xml:space="preserve">
Please list any tangible nonexpendable personal property including exempt property charged directly to the grant having a useful life of more than one year and an acquisition cost of $5,000 or more per unit. 
For materials or supplies costing LESS THAN $5,000 per single unit, please list in the apropriate cells O67-69</t>
        </r>
      </text>
    </comment>
    <comment ref="B51" authorId="1" shapeId="0" xr:uid="{00000000-0006-0000-0100-000013000000}">
      <text>
        <r>
          <rPr>
            <b/>
            <sz val="12"/>
            <color indexed="81"/>
            <rFont val="Tahoma"/>
            <family val="2"/>
          </rPr>
          <t>Information:</t>
        </r>
        <r>
          <rPr>
            <sz val="12"/>
            <color indexed="81"/>
            <rFont val="Tahoma"/>
            <family val="2"/>
          </rPr>
          <t xml:space="preserve">
Expenses for transportation, and related items incurred by project personnel. Travel allowances must be reasonable, in conformance with ASU's policies and limited to the actual travel time required to reach the conference/event location by the most direct route available. Receipts for hotel charges are required. Excess subsistence for meals is not allowed except for out-of-country travel on a prior approval basis.
</t>
        </r>
      </text>
    </comment>
    <comment ref="C52" authorId="2" shapeId="0" xr:uid="{00000000-0006-0000-0100-000014000000}">
      <text>
        <r>
          <rPr>
            <b/>
            <sz val="12"/>
            <color indexed="81"/>
            <rFont val="Tahoma"/>
            <family val="2"/>
          </rPr>
          <t>Information:</t>
        </r>
        <r>
          <rPr>
            <sz val="12"/>
            <color indexed="81"/>
            <rFont val="Tahoma"/>
            <family val="2"/>
          </rPr>
          <t xml:space="preserve">
For latest information on travel costs, including: mileage, lodging, per diem, etc. please go to: 
</t>
        </r>
        <r>
          <rPr>
            <b/>
            <sz val="12"/>
            <color indexed="39"/>
            <rFont val="Tahoma"/>
            <family val="2"/>
          </rPr>
          <t>http://orsp.appstate.edu/prepare-budget/non-personnel-direct-costs/travel</t>
        </r>
      </text>
    </comment>
    <comment ref="C53" authorId="1" shapeId="0" xr:uid="{00000000-0006-0000-0100-000015000000}">
      <text>
        <r>
          <rPr>
            <b/>
            <sz val="12"/>
            <color indexed="81"/>
            <rFont val="Tahoma"/>
            <family val="2"/>
          </rPr>
          <t>Information:</t>
        </r>
        <r>
          <rPr>
            <sz val="12"/>
            <color indexed="81"/>
            <rFont val="Tahoma"/>
            <family val="2"/>
          </rPr>
          <t xml:space="preserve">
Please review the information tab for description of allowable costs.</t>
        </r>
      </text>
    </comment>
    <comment ref="B57" authorId="1" shapeId="0" xr:uid="{00000000-0006-0000-0100-000016000000}">
      <text>
        <r>
          <rPr>
            <b/>
            <sz val="12"/>
            <color indexed="81"/>
            <rFont val="Tahoma"/>
            <family val="2"/>
          </rPr>
          <t>Information:</t>
        </r>
        <r>
          <rPr>
            <sz val="12"/>
            <color indexed="81"/>
            <rFont val="Tahoma"/>
            <family val="2"/>
          </rPr>
          <t xml:space="preserve">
Participant support costs are direct costs for items such as stipends or subsistence allowances, travel allowances and registration fees paid to or on behalf of participants or trainees (but not employees) in connection with project meetings, conferences, symposia or training projects. Funds provided for participant support may not be used by grantees for other categories of expense without the specific prior written approval. 
Participant support allowances may not be paid to trainees who are receiving compensation, either directly or indirectly, from other Federal government sources while participating in the project.</t>
        </r>
      </text>
    </comment>
    <comment ref="C58" authorId="1" shapeId="0" xr:uid="{00000000-0006-0000-0100-000017000000}">
      <text>
        <r>
          <rPr>
            <b/>
            <sz val="12"/>
            <color indexed="81"/>
            <rFont val="Tahoma"/>
            <family val="2"/>
          </rPr>
          <t>Information:</t>
        </r>
        <r>
          <rPr>
            <sz val="12"/>
            <color indexed="81"/>
            <rFont val="Tahoma"/>
            <family val="2"/>
          </rPr>
          <t xml:space="preserve">
Participants may be paid a stipend, per diem or subsistence allowance, based on the type and duration of the activity, as outlined in the grant. Such allowances must be reasonable, in conformance with ASU's policies and limited to the days of attendance at the conference/event.</t>
        </r>
      </text>
    </comment>
    <comment ref="C59" authorId="1" shapeId="0" xr:uid="{00000000-0006-0000-0100-000018000000}">
      <text>
        <r>
          <rPr>
            <b/>
            <sz val="12"/>
            <color indexed="81"/>
            <rFont val="Tahoma"/>
            <family val="2"/>
          </rPr>
          <t>Information:</t>
        </r>
        <r>
          <rPr>
            <sz val="12"/>
            <color indexed="81"/>
            <rFont val="Tahoma"/>
            <family val="2"/>
          </rPr>
          <t xml:space="preserve">
Travel allowances must be reasonable, in conformance with ASU's policies and limited to the actual travel time required to reach the conference/event location by the most direct route available. </t>
        </r>
      </text>
    </comment>
    <comment ref="C71" authorId="1" shapeId="0" xr:uid="{00000000-0006-0000-0100-000019000000}">
      <text>
        <r>
          <rPr>
            <b/>
            <sz val="12"/>
            <color indexed="81"/>
            <rFont val="Tahoma"/>
            <family val="2"/>
          </rPr>
          <t>Information:</t>
        </r>
        <r>
          <rPr>
            <sz val="12"/>
            <color indexed="81"/>
            <rFont val="Tahoma"/>
            <family val="2"/>
          </rPr>
          <t xml:space="preserve">
Costs of documenting, preparing, publishing, disseminating and sharing research findings and supporting material are allowable charges against the grant. Please consult the office of Research for additional information.</t>
        </r>
      </text>
    </comment>
    <comment ref="C73" authorId="1" shapeId="0" xr:uid="{00000000-0006-0000-0100-00001A000000}">
      <text>
        <r>
          <rPr>
            <b/>
            <sz val="12"/>
            <color indexed="81"/>
            <rFont val="Tahoma"/>
            <family val="2"/>
          </rPr>
          <t>Information:</t>
        </r>
        <r>
          <rPr>
            <sz val="12"/>
            <color indexed="81"/>
            <rFont val="Tahoma"/>
            <family val="2"/>
          </rPr>
          <t xml:space="preserve">
If the need for consultant services is anticipated, the proposal narrative should provide appropriate rationale, and the summary proposal budget should estimate the amount of funds that may be required for this purpose. Costs of professional and consultant services rendered by persons who are members of a particular profession or possess a special skill and who are not officers or employees of ASU are allowable when reasonable in relation to the services rendered. However, payment for a consultant's services may not exceed the daily equivalent of the then current maximum rate paid to an Executive Schedule Level IV Federal employee.</t>
        </r>
      </text>
    </comment>
    <comment ref="C74" authorId="2" shapeId="0" xr:uid="{00000000-0006-0000-0100-00001B000000}">
      <text>
        <r>
          <rPr>
            <b/>
            <sz val="12"/>
            <color indexed="81"/>
            <rFont val="Tahoma"/>
            <family val="2"/>
          </rPr>
          <t>Information:</t>
        </r>
        <r>
          <rPr>
            <sz val="12"/>
            <color indexed="81"/>
            <rFont val="Tahoma"/>
            <family val="2"/>
          </rPr>
          <t xml:space="preserve">
Any agreement, other than one involving an employer-employee relationship, entered into by a prime contractor calling for supplies or services required solely for the performance of the prime contract. NOTE: in accordance with Appalachian's indirect cost rate agreement, no indirect costs can be charged to that portion of each subrecipient agreement in excess of $25,000. However, on projects where the negotiated rate is not applied, include the entire amount of your subaward on M73.</t>
        </r>
      </text>
    </comment>
    <comment ref="A77" authorId="0" shapeId="0" xr:uid="{E2BD267E-4542-400F-82C9-5C2E86A58895}">
      <text>
        <r>
          <rPr>
            <b/>
            <sz val="9"/>
            <color indexed="81"/>
            <rFont val="Tahoma"/>
            <family val="2"/>
          </rPr>
          <t xml:space="preserve">McCaffrey, Kerri:
</t>
        </r>
        <r>
          <rPr>
            <b/>
            <sz val="12"/>
            <color indexed="81"/>
            <rFont val="Tahoma"/>
            <family val="2"/>
          </rPr>
          <t>Examples:</t>
        </r>
        <r>
          <rPr>
            <sz val="9"/>
            <color indexed="81"/>
            <rFont val="Tahoma"/>
            <family val="2"/>
          </rPr>
          <t xml:space="preserve">
</t>
        </r>
        <r>
          <rPr>
            <sz val="12"/>
            <color indexed="81"/>
            <rFont val="Tahoma"/>
            <family val="2"/>
          </rPr>
          <t>786700-Other Current Services
719539-Human-Subject Payment
741000-Rental Space</t>
        </r>
      </text>
    </comment>
    <comment ref="C77" authorId="3" shapeId="0" xr:uid="{00000000-0006-0000-0100-00001C000000}">
      <text>
        <r>
          <rPr>
            <b/>
            <sz val="12"/>
            <color indexed="81"/>
            <rFont val="Tahoma"/>
            <family val="2"/>
          </rPr>
          <t>Information:</t>
        </r>
        <r>
          <rPr>
            <sz val="12"/>
            <color indexed="81"/>
            <rFont val="Tahoma"/>
            <family val="2"/>
          </rPr>
          <t xml:space="preserve">
Payments for human subject research participants should be listed under Other. Other items here might include software licensing; rental of equipment and space; subscriptions; memberships; fees for use of labs or other campus services; insurance for shipping equipment.</t>
        </r>
      </text>
    </comment>
    <comment ref="B83" authorId="1" shapeId="0" xr:uid="{00000000-0006-0000-0100-00001D000000}">
      <text>
        <r>
          <rPr>
            <b/>
            <sz val="12"/>
            <color indexed="81"/>
            <rFont val="Tahoma"/>
            <family val="2"/>
          </rPr>
          <t>Information:</t>
        </r>
        <r>
          <rPr>
            <sz val="12"/>
            <color indexed="81"/>
            <rFont val="Tahoma"/>
            <family val="2"/>
          </rPr>
          <t xml:space="preserve">
ASU has a predetermined rate with the DHHS. ON-CAMPUS rate 38% Modified Total Direct Cost/ OFF-CAMPUS rate 20% Modified Total Direct Cost.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McCaffrey, Kerri</author>
    <author>Appstate User</author>
    <author>Pat</author>
    <author>techsupport</author>
  </authors>
  <commentList>
    <comment ref="O1" authorId="0" shapeId="0" xr:uid="{00000000-0006-0000-0200-000001000000}">
      <text>
        <r>
          <rPr>
            <b/>
            <sz val="9"/>
            <color indexed="81"/>
            <rFont val="Tahoma"/>
            <family val="2"/>
          </rPr>
          <t>McCaffrey, Kerri:</t>
        </r>
        <r>
          <rPr>
            <sz val="9"/>
            <color indexed="81"/>
            <rFont val="Tahoma"/>
            <family val="2"/>
          </rPr>
          <t xml:space="preserve">
Enter Full 12-months if for full-year project</t>
        </r>
      </text>
    </comment>
    <comment ref="H5" authorId="1" shapeId="0" xr:uid="{00000000-0006-0000-0200-000002000000}">
      <text>
        <r>
          <rPr>
            <b/>
            <sz val="12"/>
            <color indexed="81"/>
            <rFont val="Tahoma"/>
            <family val="2"/>
          </rPr>
          <t>Information:</t>
        </r>
        <r>
          <rPr>
            <sz val="12"/>
            <color indexed="81"/>
            <rFont val="Tahoma"/>
            <family val="2"/>
          </rPr>
          <t xml:space="preserve">
Insert the effort used by the faculty member for this project. Academic Year Salaries. AY are based on the individual faculty member's regular compensation for the continuous period which, under ASU's policies, constitutes the basis of his/her salary. FTE equivalence 01 class = 25% effort.</t>
        </r>
      </text>
    </comment>
    <comment ref="J5" authorId="1" shapeId="0" xr:uid="{00000000-0006-0000-0200-000003000000}">
      <text>
        <r>
          <rPr>
            <b/>
            <sz val="12"/>
            <color indexed="81"/>
            <rFont val="Tahoma"/>
            <family val="2"/>
          </rPr>
          <t>Information:</t>
        </r>
        <r>
          <rPr>
            <sz val="12"/>
            <color indexed="81"/>
            <rFont val="Tahoma"/>
            <family val="2"/>
          </rPr>
          <t xml:space="preserve">
Insert the effort used by the faculty member for this project. Periods Outside the Academic Year. During the summer months, salary is to be paid at a monthly rate not in excess of the base salary divided by the number of months in the period for which the base salary is paid.</t>
        </r>
      </text>
    </comment>
    <comment ref="L5" authorId="1" shapeId="0" xr:uid="{00000000-0006-0000-0200-000004000000}">
      <text>
        <r>
          <rPr>
            <b/>
            <sz val="12"/>
            <color indexed="81"/>
            <rFont val="Tahoma"/>
            <family val="2"/>
          </rPr>
          <t>Information:</t>
        </r>
        <r>
          <rPr>
            <sz val="12"/>
            <color indexed="81"/>
            <rFont val="Tahoma"/>
            <family val="2"/>
          </rPr>
          <t xml:space="preserve">
Please insert Base Salary in accordance with ASU guidelines.</t>
        </r>
      </text>
    </comment>
    <comment ref="M5" authorId="1" shapeId="0" xr:uid="{00000000-0006-0000-0200-000005000000}">
      <text>
        <r>
          <rPr>
            <b/>
            <sz val="12"/>
            <color indexed="81"/>
            <rFont val="Tahoma"/>
            <family val="2"/>
          </rPr>
          <t xml:space="preserve">Information:
</t>
        </r>
        <r>
          <rPr>
            <sz val="12"/>
            <color indexed="81"/>
            <rFont val="Tahoma"/>
            <family val="2"/>
          </rPr>
          <t>In this column you should have the total of your academic year and summer salaries for this project.</t>
        </r>
      </text>
    </comment>
    <comment ref="N5" authorId="1" shapeId="0" xr:uid="{00000000-0006-0000-0200-000006000000}">
      <text>
        <r>
          <rPr>
            <b/>
            <sz val="12"/>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r>
          <rPr>
            <sz val="8"/>
            <color indexed="81"/>
            <rFont val="Tahoma"/>
            <family val="2"/>
          </rPr>
          <t xml:space="preserve">
</t>
        </r>
      </text>
    </comment>
    <comment ref="B7" authorId="1" shapeId="0" xr:uid="{00000000-0006-0000-0200-000007000000}">
      <text>
        <r>
          <rPr>
            <b/>
            <sz val="12"/>
            <color indexed="81"/>
            <rFont val="Tahoma"/>
            <family val="2"/>
          </rPr>
          <t>Information:</t>
        </r>
        <r>
          <rPr>
            <sz val="12"/>
            <color indexed="81"/>
            <rFont val="Tahoma"/>
            <family val="2"/>
          </rPr>
          <t xml:space="preserve">
Please list all ASU investigators participating in this project.</t>
        </r>
      </text>
    </comment>
    <comment ref="L17" authorId="1" shapeId="0" xr:uid="{00000000-0006-0000-0200-000008000000}">
      <text>
        <r>
          <rPr>
            <b/>
            <sz val="12"/>
            <color indexed="81"/>
            <rFont val="Tahoma"/>
            <family val="2"/>
          </rPr>
          <t>Information:</t>
        </r>
        <r>
          <rPr>
            <sz val="12"/>
            <color indexed="81"/>
            <rFont val="Tahoma"/>
            <family val="2"/>
          </rPr>
          <t xml:space="preserve">
Please insert Base Salary in accordance with ASU guidelines.</t>
        </r>
      </text>
    </comment>
    <comment ref="M17" authorId="1" shapeId="0" xr:uid="{00000000-0006-0000-0200-000009000000}">
      <text>
        <r>
          <rPr>
            <b/>
            <sz val="12"/>
            <color indexed="81"/>
            <rFont val="Tahoma"/>
            <family val="2"/>
          </rPr>
          <t xml:space="preserve">Information:
</t>
        </r>
        <r>
          <rPr>
            <sz val="12"/>
            <color indexed="81"/>
            <rFont val="Tahoma"/>
            <family val="2"/>
          </rPr>
          <t>In this column you should have the total of your academic year and summer salaries for this project.</t>
        </r>
      </text>
    </comment>
    <comment ref="N17" authorId="1" shapeId="0" xr:uid="{00000000-0006-0000-0200-00000A000000}">
      <text>
        <r>
          <rPr>
            <b/>
            <sz val="12"/>
            <color indexed="81"/>
            <rFont val="Tahoma"/>
            <family val="2"/>
          </rPr>
          <t xml:space="preserve">Information:
</t>
        </r>
        <r>
          <rPr>
            <sz val="12"/>
            <color indexed="81"/>
            <rFont val="Tahoma"/>
            <family val="2"/>
          </rPr>
          <t>Fringe benefits are allowable as a direct cost (if not included as an indirect cost) in proportion to the salary charged to the grant</t>
        </r>
        <r>
          <rPr>
            <sz val="8"/>
            <color indexed="81"/>
            <rFont val="Tahoma"/>
            <family val="2"/>
          </rPr>
          <t xml:space="preserve">. 
</t>
        </r>
      </text>
    </comment>
    <comment ref="B18" authorId="1" shapeId="0" xr:uid="{00000000-0006-0000-0200-00000B000000}">
      <text>
        <r>
          <rPr>
            <b/>
            <sz val="12"/>
            <color indexed="81"/>
            <rFont val="Tahoma"/>
            <family val="2"/>
          </rPr>
          <t xml:space="preserve">Information: 
</t>
        </r>
        <r>
          <rPr>
            <sz val="12"/>
            <color indexed="81"/>
            <rFont val="Tahoma"/>
            <family val="2"/>
          </rPr>
          <t xml:space="preserve">Please list the remuneration paid currently or accrued by ASU for employees working on this project. Please note that such expenses are allowable to the extent that: 1) the total compensation to individual employees is reasonable for the work performed and conforms to ASU's established policies and can be consistently applied to both government and non-government activities; and 2) the charges for work performed directly under this project and for other work allocable as indirect costs are determined and documented as provided in the applicable Federal cost principles. </t>
        </r>
      </text>
    </comment>
    <comment ref="L26" authorId="1" shapeId="0" xr:uid="{00000000-0006-0000-0200-00000C000000}">
      <text>
        <r>
          <rPr>
            <b/>
            <sz val="12"/>
            <color indexed="81"/>
            <rFont val="Tahoma"/>
            <family val="2"/>
          </rPr>
          <t>Information:</t>
        </r>
        <r>
          <rPr>
            <sz val="12"/>
            <color indexed="81"/>
            <rFont val="Tahoma"/>
            <family val="2"/>
          </rPr>
          <t xml:space="preserve">
Please insert Base Salary in accordance with ASU guidelines.</t>
        </r>
      </text>
    </comment>
    <comment ref="M26" authorId="1" shapeId="0" xr:uid="{00000000-0006-0000-0200-00000D000000}">
      <text>
        <r>
          <rPr>
            <b/>
            <sz val="12"/>
            <color indexed="81"/>
            <rFont val="Tahoma"/>
            <family val="2"/>
          </rPr>
          <t xml:space="preserve">Information:
</t>
        </r>
        <r>
          <rPr>
            <sz val="12"/>
            <color indexed="81"/>
            <rFont val="Tahoma"/>
            <family val="2"/>
          </rPr>
          <t>In this column you should have the total of your salary based on your effort on this project.</t>
        </r>
      </text>
    </comment>
    <comment ref="N26" authorId="1" shapeId="0" xr:uid="{00000000-0006-0000-0200-00000E000000}">
      <text>
        <r>
          <rPr>
            <b/>
            <sz val="12"/>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r>
          <rPr>
            <sz val="8"/>
            <color indexed="81"/>
            <rFont val="Tahoma"/>
            <family val="2"/>
          </rPr>
          <t xml:space="preserve">
</t>
        </r>
      </text>
    </comment>
    <comment ref="H27" authorId="1" shapeId="0" xr:uid="{00000000-0006-0000-0200-00000F000000}">
      <text>
        <r>
          <rPr>
            <b/>
            <sz val="12"/>
            <color indexed="81"/>
            <rFont val="Tahoma"/>
            <family val="2"/>
          </rPr>
          <t xml:space="preserve">Information:
</t>
        </r>
        <r>
          <rPr>
            <sz val="12"/>
            <color indexed="81"/>
            <rFont val="Tahoma"/>
            <family val="2"/>
          </rPr>
          <t xml:space="preserve">Insert the number of academic term hours. </t>
        </r>
      </text>
    </comment>
    <comment ref="J27" authorId="1" shapeId="0" xr:uid="{00000000-0006-0000-0200-000010000000}">
      <text>
        <r>
          <rPr>
            <b/>
            <sz val="12"/>
            <color indexed="81"/>
            <rFont val="Tahoma"/>
            <family val="2"/>
          </rPr>
          <t>Information:</t>
        </r>
        <r>
          <rPr>
            <sz val="12"/>
            <color indexed="81"/>
            <rFont val="Tahoma"/>
            <family val="2"/>
          </rPr>
          <t xml:space="preserve">
Insert the number of summer term hours. </t>
        </r>
      </text>
    </comment>
    <comment ref="B28" authorId="1" shapeId="0" xr:uid="{00000000-0006-0000-0200-000011000000}">
      <text>
        <r>
          <rPr>
            <b/>
            <sz val="12"/>
            <color indexed="81"/>
            <rFont val="Tahoma"/>
            <family val="2"/>
          </rPr>
          <t xml:space="preserve">Information:
</t>
        </r>
        <r>
          <rPr>
            <sz val="12"/>
            <color indexed="81"/>
            <rFont val="Tahoma"/>
            <family val="2"/>
          </rPr>
          <t>Assistantship stipends are usually based on twenty (20) hours per week (15 weeks per semester) or twenty (20) hours per week (for five weeks) during the summer term, but may vary by program/project dependent upon duties</t>
        </r>
      </text>
    </comment>
    <comment ref="B42" authorId="1" shapeId="0" xr:uid="{F5874815-1D64-49DE-A1FF-33DC3FE91A81}">
      <text>
        <r>
          <rPr>
            <b/>
            <sz val="12"/>
            <color indexed="81"/>
            <rFont val="Tahoma"/>
            <family val="2"/>
          </rPr>
          <t>Information:</t>
        </r>
        <r>
          <rPr>
            <sz val="12"/>
            <color indexed="81"/>
            <rFont val="Tahoma"/>
            <family val="2"/>
          </rPr>
          <t xml:space="preserve">
Please list any tangible nonexpendable personal property including exempt property charged directly to the grant having a useful life of more than one year and an acquisition cost of $5,000 or more per unit. 
For materials or supplies costing LESS THAN $5,000 per single unit, please list in the apropriate cells O67-69</t>
        </r>
      </text>
    </comment>
    <comment ref="B51" authorId="1" shapeId="0" xr:uid="{00000000-0006-0000-0200-000013000000}">
      <text>
        <r>
          <rPr>
            <b/>
            <sz val="12"/>
            <color indexed="81"/>
            <rFont val="Tahoma"/>
            <family val="2"/>
          </rPr>
          <t>Information:</t>
        </r>
        <r>
          <rPr>
            <sz val="12"/>
            <color indexed="81"/>
            <rFont val="Tahoma"/>
            <family val="2"/>
          </rPr>
          <t xml:space="preserve">
Expenses for transportation, and related items incurred by project personnel. Travel allowances must be reasonable, in conformance with ASU's policies and limited to the actual travel time required to reach the conference/event location by the most direct route available. Receipts for hotel charges are required. Excess subsistence for meals is not allowed except for out-of-country travel on a prior approval basis.
</t>
        </r>
      </text>
    </comment>
    <comment ref="C52" authorId="2" shapeId="0" xr:uid="{00000000-0006-0000-0200-000014000000}">
      <text>
        <r>
          <rPr>
            <b/>
            <sz val="12"/>
            <color indexed="81"/>
            <rFont val="Tahoma"/>
            <family val="2"/>
          </rPr>
          <t>Information:</t>
        </r>
        <r>
          <rPr>
            <sz val="12"/>
            <color indexed="81"/>
            <rFont val="Tahoma"/>
            <family val="2"/>
          </rPr>
          <t xml:space="preserve">
For latest information on travel costs, including: mileage, lodging, per diem, etc. please go to: 
</t>
        </r>
        <r>
          <rPr>
            <b/>
            <sz val="12"/>
            <color indexed="39"/>
            <rFont val="Tahoma"/>
            <family val="2"/>
          </rPr>
          <t>http://orsp.appstate.edu/prepare-budget/non-personnel-direct-costs/travel</t>
        </r>
      </text>
    </comment>
    <comment ref="C53" authorId="1" shapeId="0" xr:uid="{00000000-0006-0000-0200-000015000000}">
      <text>
        <r>
          <rPr>
            <b/>
            <sz val="12"/>
            <color indexed="81"/>
            <rFont val="Tahoma"/>
            <family val="2"/>
          </rPr>
          <t>Information:</t>
        </r>
        <r>
          <rPr>
            <sz val="12"/>
            <color indexed="81"/>
            <rFont val="Tahoma"/>
            <family val="2"/>
          </rPr>
          <t xml:space="preserve">
Please review the information tab for description of allowable costs.</t>
        </r>
      </text>
    </comment>
    <comment ref="B57" authorId="1" shapeId="0" xr:uid="{00000000-0006-0000-0200-000016000000}">
      <text>
        <r>
          <rPr>
            <b/>
            <sz val="12"/>
            <color indexed="81"/>
            <rFont val="Tahoma"/>
            <family val="2"/>
          </rPr>
          <t>Information:</t>
        </r>
        <r>
          <rPr>
            <sz val="12"/>
            <color indexed="81"/>
            <rFont val="Tahoma"/>
            <family val="2"/>
          </rPr>
          <t xml:space="preserve">
Participant support costs are direct costs for items such as stipends or subsistence allowances, travel allowances and registration fees paid to or on behalf of participants or trainees (but not employees) in connection with project meetings, conferences, symposia or training projects. Funds provided for participant support may not be used by grantees for other categories of expense without the specific prior written approval. 
Participant support allowances may not be paid to trainees who are receiving compensation, either directly or indirectly, from other Federal government sources while participating in the project.</t>
        </r>
      </text>
    </comment>
    <comment ref="C58" authorId="1" shapeId="0" xr:uid="{00000000-0006-0000-0200-000017000000}">
      <text>
        <r>
          <rPr>
            <b/>
            <sz val="12"/>
            <color indexed="81"/>
            <rFont val="Tahoma"/>
            <family val="2"/>
          </rPr>
          <t>Information:</t>
        </r>
        <r>
          <rPr>
            <sz val="12"/>
            <color indexed="81"/>
            <rFont val="Tahoma"/>
            <family val="2"/>
          </rPr>
          <t xml:space="preserve">
Participants may be paid a stipend, per diem or subsistence allowance, based on the type and duration of the activity, as outlined in the grant. Such allowances must be reasonable, in conformance with ASU's policies and limited to the days of attendance at the conference/event.</t>
        </r>
      </text>
    </comment>
    <comment ref="C59" authorId="1" shapeId="0" xr:uid="{00000000-0006-0000-0200-000018000000}">
      <text>
        <r>
          <rPr>
            <b/>
            <sz val="12"/>
            <color indexed="81"/>
            <rFont val="Tahoma"/>
            <family val="2"/>
          </rPr>
          <t>Information:</t>
        </r>
        <r>
          <rPr>
            <sz val="12"/>
            <color indexed="81"/>
            <rFont val="Tahoma"/>
            <family val="2"/>
          </rPr>
          <t xml:space="preserve">
Travel allowances must be reasonable, in conformance with ASU's policies and limited to the actual travel time required to reach the conference/event location by the most direct route available. </t>
        </r>
      </text>
    </comment>
    <comment ref="C71" authorId="1" shapeId="0" xr:uid="{00000000-0006-0000-0200-000019000000}">
      <text>
        <r>
          <rPr>
            <b/>
            <sz val="12"/>
            <color indexed="81"/>
            <rFont val="Tahoma"/>
            <family val="2"/>
          </rPr>
          <t>Information:</t>
        </r>
        <r>
          <rPr>
            <sz val="12"/>
            <color indexed="81"/>
            <rFont val="Tahoma"/>
            <family val="2"/>
          </rPr>
          <t xml:space="preserve">
Costs of documenting, preparing, publishing, disseminating and sharing research findings and supporting material are allowable charges against the grant. Please consult the office of Research for additional information.</t>
        </r>
      </text>
    </comment>
    <comment ref="C73" authorId="1" shapeId="0" xr:uid="{00000000-0006-0000-0200-00001A000000}">
      <text>
        <r>
          <rPr>
            <b/>
            <sz val="12"/>
            <color indexed="81"/>
            <rFont val="Tahoma"/>
            <family val="2"/>
          </rPr>
          <t>Information:</t>
        </r>
        <r>
          <rPr>
            <sz val="12"/>
            <color indexed="81"/>
            <rFont val="Tahoma"/>
            <family val="2"/>
          </rPr>
          <t xml:space="preserve">
If the need for consultant services is anticipated, the proposal narrative should provide appropriate rationale, and the summary proposal budget should estimate the amount of funds that may be required for this purpose. Costs of professional and consultant services rendered by persons who are members of a particular profession or possess a special skill and who are not officers or employees of ASU are allowable when reasonable in relation to the services rendered. However, payment for a consultant's services may not exceed the daily equivalent of the then current maximum rate paid to an Executive Schedule Level IV Federal employee.</t>
        </r>
        <r>
          <rPr>
            <sz val="8"/>
            <color indexed="81"/>
            <rFont val="Tahoma"/>
            <family val="2"/>
          </rPr>
          <t xml:space="preserve">
</t>
        </r>
      </text>
    </comment>
    <comment ref="C74" authorId="2" shapeId="0" xr:uid="{00000000-0006-0000-0200-00001B000000}">
      <text>
        <r>
          <rPr>
            <b/>
            <sz val="12"/>
            <color indexed="81"/>
            <rFont val="Tahoma"/>
            <family val="2"/>
          </rPr>
          <t>Information:</t>
        </r>
        <r>
          <rPr>
            <sz val="12"/>
            <color indexed="81"/>
            <rFont val="Tahoma"/>
            <family val="2"/>
          </rPr>
          <t xml:space="preserve">
Any agreement, other than one involving an employer-employee relationship, entered into by a prime contractor calling for supplies or services required solely for the performance of the prime contract. NOTE: in accordance with Appalachian's indirect cost rate agreement, no indirect costs can be charged to that portion of each subrecipient agreement in excess of $25,000. However, on projects where the negotiated rate is not applied, include the entire amount of your subaward on M73.</t>
        </r>
      </text>
    </comment>
    <comment ref="A77" authorId="0" shapeId="0" xr:uid="{AD816433-B2F6-41DE-9898-6CBFC2B357CC}">
      <text>
        <r>
          <rPr>
            <b/>
            <sz val="9"/>
            <color indexed="81"/>
            <rFont val="Tahoma"/>
            <family val="2"/>
          </rPr>
          <t xml:space="preserve">McCaffrey, Kerri:
</t>
        </r>
        <r>
          <rPr>
            <b/>
            <sz val="12"/>
            <color indexed="81"/>
            <rFont val="Tahoma"/>
            <family val="2"/>
          </rPr>
          <t>Examples:</t>
        </r>
        <r>
          <rPr>
            <sz val="9"/>
            <color indexed="81"/>
            <rFont val="Tahoma"/>
            <family val="2"/>
          </rPr>
          <t xml:space="preserve">
</t>
        </r>
        <r>
          <rPr>
            <sz val="12"/>
            <color indexed="81"/>
            <rFont val="Tahoma"/>
            <family val="2"/>
          </rPr>
          <t>786700-Other Current Services
719539-Human-Subject Payment
741000-Rental Space</t>
        </r>
      </text>
    </comment>
    <comment ref="C77" authorId="3" shapeId="0" xr:uid="{00000000-0006-0000-0200-00001C000000}">
      <text>
        <r>
          <rPr>
            <b/>
            <sz val="12"/>
            <color indexed="81"/>
            <rFont val="Tahoma"/>
            <family val="2"/>
          </rPr>
          <t>Information:</t>
        </r>
        <r>
          <rPr>
            <sz val="12"/>
            <color indexed="81"/>
            <rFont val="Tahoma"/>
            <family val="2"/>
          </rPr>
          <t xml:space="preserve">
Payments for human subject research participants should be listed under Other. Other items here might include software licensing; rental of equipment and space; subscriptions; memberships; fees for use of labs or other campus services; insurance for shipping equipment.</t>
        </r>
      </text>
    </comment>
    <comment ref="B83" authorId="1" shapeId="0" xr:uid="{00000000-0006-0000-0200-00001D000000}">
      <text>
        <r>
          <rPr>
            <b/>
            <sz val="12"/>
            <color indexed="81"/>
            <rFont val="Tahoma"/>
            <family val="2"/>
          </rPr>
          <t>Information:</t>
        </r>
        <r>
          <rPr>
            <sz val="12"/>
            <color indexed="81"/>
            <rFont val="Tahoma"/>
            <family val="2"/>
          </rPr>
          <t xml:space="preserve">
ASU has a predetermined rate with the DHHS. ON-CAMPUS rate 38% Modified Total Direct Cost/ OFF-CAMPUS rate 20% Modified Total Direct Cost.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McCaffrey, Kerri</author>
    <author>Appstate User</author>
    <author>Pat</author>
    <author>Cornette, Patricia</author>
    <author>techsupport</author>
  </authors>
  <commentList>
    <comment ref="O1" authorId="0" shapeId="0" xr:uid="{00000000-0006-0000-0300-000001000000}">
      <text>
        <r>
          <rPr>
            <b/>
            <sz val="9"/>
            <color indexed="81"/>
            <rFont val="Tahoma"/>
            <family val="2"/>
          </rPr>
          <t>McCaffrey, Kerri:</t>
        </r>
        <r>
          <rPr>
            <sz val="9"/>
            <color indexed="81"/>
            <rFont val="Tahoma"/>
            <family val="2"/>
          </rPr>
          <t xml:space="preserve">
Enter Full 12-months if for full-year project</t>
        </r>
      </text>
    </comment>
    <comment ref="H5" authorId="1" shapeId="0" xr:uid="{00000000-0006-0000-0300-000002000000}">
      <text>
        <r>
          <rPr>
            <b/>
            <sz val="12"/>
            <color indexed="81"/>
            <rFont val="Tahoma"/>
            <family val="2"/>
          </rPr>
          <t>Information:</t>
        </r>
        <r>
          <rPr>
            <sz val="12"/>
            <color indexed="81"/>
            <rFont val="Tahoma"/>
            <family val="2"/>
          </rPr>
          <t xml:space="preserve">
Insert the effort used by the faculty member for this project. Academic Year Salaries. AY are based on the individual faculty member's regular compensation for the continuous period which, under ASU's policies, constitutes the basis of his/her salary. FTE equivalence 01 class = 25% effort.</t>
        </r>
      </text>
    </comment>
    <comment ref="J5" authorId="1" shapeId="0" xr:uid="{00000000-0006-0000-0300-000003000000}">
      <text>
        <r>
          <rPr>
            <b/>
            <sz val="12"/>
            <color indexed="81"/>
            <rFont val="Tahoma"/>
            <family val="2"/>
          </rPr>
          <t>Information:</t>
        </r>
        <r>
          <rPr>
            <sz val="12"/>
            <color indexed="81"/>
            <rFont val="Tahoma"/>
            <family val="2"/>
          </rPr>
          <t xml:space="preserve">
Insert the effort used by the faculty member for this project. Periods Outside the Academic Year. During the summer months, salary is to be paid at a monthly rate not in excess of the base salary divided by the number of months in the period for which the base salary is paid.</t>
        </r>
      </text>
    </comment>
    <comment ref="L5" authorId="1" shapeId="0" xr:uid="{00000000-0006-0000-0300-000004000000}">
      <text>
        <r>
          <rPr>
            <b/>
            <sz val="12"/>
            <color indexed="81"/>
            <rFont val="Tahoma"/>
            <family val="2"/>
          </rPr>
          <t>Information:</t>
        </r>
        <r>
          <rPr>
            <sz val="12"/>
            <color indexed="81"/>
            <rFont val="Tahoma"/>
            <family val="2"/>
          </rPr>
          <t xml:space="preserve">
Please insert Base Salary in accordance with ASU guidelines.</t>
        </r>
      </text>
    </comment>
    <comment ref="M5" authorId="1" shapeId="0" xr:uid="{00000000-0006-0000-0300-000005000000}">
      <text>
        <r>
          <rPr>
            <b/>
            <sz val="12"/>
            <color indexed="81"/>
            <rFont val="Tahoma"/>
            <family val="2"/>
          </rPr>
          <t xml:space="preserve">Information:
</t>
        </r>
        <r>
          <rPr>
            <sz val="12"/>
            <color indexed="81"/>
            <rFont val="Tahoma"/>
            <family val="2"/>
          </rPr>
          <t>In this column you should have the total of your academic year and summer salaries for this project.</t>
        </r>
      </text>
    </comment>
    <comment ref="N5" authorId="1" shapeId="0" xr:uid="{00000000-0006-0000-0300-000006000000}">
      <text>
        <r>
          <rPr>
            <b/>
            <sz val="12"/>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text>
    </comment>
    <comment ref="B7" authorId="1" shapeId="0" xr:uid="{00000000-0006-0000-0300-000007000000}">
      <text>
        <r>
          <rPr>
            <b/>
            <sz val="12"/>
            <color indexed="81"/>
            <rFont val="Tahoma"/>
            <family val="2"/>
          </rPr>
          <t>Information:</t>
        </r>
        <r>
          <rPr>
            <sz val="12"/>
            <color indexed="81"/>
            <rFont val="Tahoma"/>
            <family val="2"/>
          </rPr>
          <t xml:space="preserve">
Please list all ASU investigators participating in this project.</t>
        </r>
      </text>
    </comment>
    <comment ref="L17" authorId="1" shapeId="0" xr:uid="{00000000-0006-0000-0300-000008000000}">
      <text>
        <r>
          <rPr>
            <b/>
            <sz val="12"/>
            <color indexed="81"/>
            <rFont val="Tahoma"/>
            <family val="2"/>
          </rPr>
          <t>Information:</t>
        </r>
        <r>
          <rPr>
            <sz val="12"/>
            <color indexed="81"/>
            <rFont val="Tahoma"/>
            <family val="2"/>
          </rPr>
          <t xml:space="preserve">
Please insert Base Salary in accordance with ASU guidelines.</t>
        </r>
      </text>
    </comment>
    <comment ref="M17" authorId="1" shapeId="0" xr:uid="{00000000-0006-0000-0300-000009000000}">
      <text>
        <r>
          <rPr>
            <b/>
            <sz val="12"/>
            <color indexed="81"/>
            <rFont val="Tahoma"/>
            <family val="2"/>
          </rPr>
          <t xml:space="preserve">Information:
</t>
        </r>
        <r>
          <rPr>
            <sz val="12"/>
            <color indexed="81"/>
            <rFont val="Tahoma"/>
            <family val="2"/>
          </rPr>
          <t>In this column you should have the total of your salary based on your effort on this project.</t>
        </r>
      </text>
    </comment>
    <comment ref="N17" authorId="1" shapeId="0" xr:uid="{00000000-0006-0000-0300-00000A000000}">
      <text>
        <r>
          <rPr>
            <b/>
            <sz val="12"/>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text>
    </comment>
    <comment ref="B18" authorId="1" shapeId="0" xr:uid="{00000000-0006-0000-0300-00000B000000}">
      <text>
        <r>
          <rPr>
            <b/>
            <sz val="12"/>
            <color indexed="81"/>
            <rFont val="Tahoma"/>
            <family val="2"/>
          </rPr>
          <t xml:space="preserve">Information: 
</t>
        </r>
        <r>
          <rPr>
            <sz val="12"/>
            <color indexed="81"/>
            <rFont val="Tahoma"/>
            <family val="2"/>
          </rPr>
          <t xml:space="preserve">Please list the remuneration paid currently or accrued by ASU for employees working on this project. Please note that such expenses are allowable to the extent that: 1) the total compensation to individual employees is reasonable for the work performed and conforms to ASU's established policies and can be consistently applied to both government and non-government activities; and 2) the charges for work performed directly under this project and for other work allocable as indirect costs are determined and documented as provided in the applicable Federal cost principles. </t>
        </r>
      </text>
    </comment>
    <comment ref="L26" authorId="1" shapeId="0" xr:uid="{00000000-0006-0000-0300-00000C000000}">
      <text>
        <r>
          <rPr>
            <b/>
            <sz val="12"/>
            <color indexed="81"/>
            <rFont val="Tahoma"/>
            <family val="2"/>
          </rPr>
          <t>Information:</t>
        </r>
        <r>
          <rPr>
            <sz val="12"/>
            <color indexed="81"/>
            <rFont val="Tahoma"/>
            <family val="2"/>
          </rPr>
          <t xml:space="preserve">
Please insert Base Salary in accordance with ASU guidelines.</t>
        </r>
      </text>
    </comment>
    <comment ref="M26" authorId="1" shapeId="0" xr:uid="{00000000-0006-0000-0300-00000D000000}">
      <text>
        <r>
          <rPr>
            <b/>
            <sz val="12"/>
            <color indexed="81"/>
            <rFont val="Tahoma"/>
            <family val="2"/>
          </rPr>
          <t xml:space="preserve">Information:
</t>
        </r>
        <r>
          <rPr>
            <sz val="12"/>
            <color indexed="81"/>
            <rFont val="Tahoma"/>
            <family val="2"/>
          </rPr>
          <t>In this column you should have the total of your salary based on your effort on this project</t>
        </r>
        <r>
          <rPr>
            <sz val="8"/>
            <color indexed="81"/>
            <rFont val="Tahoma"/>
            <family val="2"/>
          </rPr>
          <t>.</t>
        </r>
      </text>
    </comment>
    <comment ref="N26" authorId="1" shapeId="0" xr:uid="{00000000-0006-0000-0300-00000E000000}">
      <text>
        <r>
          <rPr>
            <b/>
            <sz val="12"/>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r>
          <rPr>
            <sz val="8"/>
            <color indexed="81"/>
            <rFont val="Tahoma"/>
            <family val="2"/>
          </rPr>
          <t xml:space="preserve">
</t>
        </r>
      </text>
    </comment>
    <comment ref="H27" authorId="1" shapeId="0" xr:uid="{00000000-0006-0000-0300-00000F000000}">
      <text>
        <r>
          <rPr>
            <b/>
            <sz val="12"/>
            <color indexed="81"/>
            <rFont val="Tahoma"/>
            <family val="2"/>
          </rPr>
          <t xml:space="preserve">Information:
</t>
        </r>
        <r>
          <rPr>
            <sz val="12"/>
            <color indexed="81"/>
            <rFont val="Tahoma"/>
            <family val="2"/>
          </rPr>
          <t xml:space="preserve">Insert the number of academic term hours. </t>
        </r>
      </text>
    </comment>
    <comment ref="J27" authorId="1" shapeId="0" xr:uid="{00000000-0006-0000-0300-000010000000}">
      <text>
        <r>
          <rPr>
            <b/>
            <sz val="12"/>
            <color indexed="81"/>
            <rFont val="Tahoma"/>
            <family val="2"/>
          </rPr>
          <t>Information:</t>
        </r>
        <r>
          <rPr>
            <sz val="12"/>
            <color indexed="81"/>
            <rFont val="Tahoma"/>
            <family val="2"/>
          </rPr>
          <t xml:space="preserve">
Insert the number of summer term hours</t>
        </r>
        <r>
          <rPr>
            <sz val="8"/>
            <color indexed="81"/>
            <rFont val="Tahoma"/>
            <family val="2"/>
          </rPr>
          <t xml:space="preserve">. </t>
        </r>
      </text>
    </comment>
    <comment ref="B28" authorId="1" shapeId="0" xr:uid="{00000000-0006-0000-0300-000011000000}">
      <text>
        <r>
          <rPr>
            <b/>
            <sz val="12"/>
            <color indexed="81"/>
            <rFont val="Tahoma"/>
            <family val="2"/>
          </rPr>
          <t xml:space="preserve">Information:
</t>
        </r>
        <r>
          <rPr>
            <sz val="12"/>
            <color indexed="81"/>
            <rFont val="Tahoma"/>
            <family val="2"/>
          </rPr>
          <t>Assistantship stipends are usually based on twenty (20) hours per week (15 weeks per semester) or twenty (20) hours per week (for five weeks) during the summer term, but may vary by program/project dependent upon duties</t>
        </r>
      </text>
    </comment>
    <comment ref="B42" authorId="1" shapeId="0" xr:uid="{A0B7B682-5DCA-4BDB-909E-225FA453C318}">
      <text>
        <r>
          <rPr>
            <b/>
            <sz val="12"/>
            <color indexed="81"/>
            <rFont val="Tahoma"/>
            <family val="2"/>
          </rPr>
          <t>Information:</t>
        </r>
        <r>
          <rPr>
            <sz val="12"/>
            <color indexed="81"/>
            <rFont val="Tahoma"/>
            <family val="2"/>
          </rPr>
          <t xml:space="preserve">
Please list any tangible nonexpendable personal property including exempt property charged directly to the grant having a useful life of more than one year and an acquisition cost of $5,000 or more per unit. 
For materials or supplies costing LESS THAN $5,000 per single unit, please list in the apropriate cells O67-69</t>
        </r>
      </text>
    </comment>
    <comment ref="B51" authorId="1" shapeId="0" xr:uid="{00000000-0006-0000-0300-000013000000}">
      <text>
        <r>
          <rPr>
            <b/>
            <sz val="8"/>
            <color indexed="81"/>
            <rFont val="Tahoma"/>
            <family val="2"/>
          </rPr>
          <t>Information:</t>
        </r>
        <r>
          <rPr>
            <sz val="8"/>
            <color indexed="81"/>
            <rFont val="Tahoma"/>
            <family val="2"/>
          </rPr>
          <t xml:space="preserve">
</t>
        </r>
        <r>
          <rPr>
            <sz val="12"/>
            <color indexed="81"/>
            <rFont val="Tahoma"/>
            <family val="2"/>
          </rPr>
          <t>Expenses for transportation, and related items incurred by project personnel. Travel allowances must be reasonable, in conformance with ASU's policies and limited to the actual travel time required to reach the conference/event location by the most direct route available. Receipts for hotel charges are required. Excess subsistence for meals is not allowed except for out-of-country travel on a prior approval basis.</t>
        </r>
        <r>
          <rPr>
            <sz val="8"/>
            <color indexed="81"/>
            <rFont val="Tahoma"/>
            <family val="2"/>
          </rPr>
          <t xml:space="preserve">
</t>
        </r>
      </text>
    </comment>
    <comment ref="C52" authorId="2" shapeId="0" xr:uid="{00000000-0006-0000-0300-000014000000}">
      <text>
        <r>
          <rPr>
            <b/>
            <sz val="12"/>
            <color indexed="81"/>
            <rFont val="Tahoma"/>
            <family val="2"/>
          </rPr>
          <t xml:space="preserve">Information:
</t>
        </r>
        <r>
          <rPr>
            <sz val="12"/>
            <color indexed="81"/>
            <rFont val="Tahoma"/>
            <family val="2"/>
          </rPr>
          <t xml:space="preserve">For latest information on travel costs, including: mileage, lodging, per diem, etc. please go to: 
</t>
        </r>
        <r>
          <rPr>
            <b/>
            <sz val="12"/>
            <color indexed="39"/>
            <rFont val="Tahoma"/>
            <family val="2"/>
          </rPr>
          <t>http://orsp.appstate.edu/prepare-budget/non-personnel-direct-costs/travel</t>
        </r>
      </text>
    </comment>
    <comment ref="C53" authorId="1" shapeId="0" xr:uid="{00000000-0006-0000-0300-000015000000}">
      <text>
        <r>
          <rPr>
            <b/>
            <sz val="12"/>
            <color indexed="81"/>
            <rFont val="Tahoma"/>
            <family val="2"/>
          </rPr>
          <t>Information:</t>
        </r>
        <r>
          <rPr>
            <sz val="12"/>
            <color indexed="81"/>
            <rFont val="Tahoma"/>
            <family val="2"/>
          </rPr>
          <t xml:space="preserve">
Please review the information tab for description of allowable costs.</t>
        </r>
      </text>
    </comment>
    <comment ref="B57" authorId="1" shapeId="0" xr:uid="{00000000-0006-0000-0300-000016000000}">
      <text>
        <r>
          <rPr>
            <b/>
            <sz val="12"/>
            <color indexed="81"/>
            <rFont val="Tahoma"/>
            <family val="2"/>
          </rPr>
          <t>Information:</t>
        </r>
        <r>
          <rPr>
            <sz val="12"/>
            <color indexed="81"/>
            <rFont val="Tahoma"/>
            <family val="2"/>
          </rPr>
          <t xml:space="preserve">
Participant support costs are direct costs for items such as stipends or subsistence allowances, travel allowances and registration fees paid to or on behalf of participants or trainees (but not employees) in connection with project meetings, conferences, symposia or training projects. Funds provided for participant support may not be used by grantees for other categories of expense without the specific prior written approval. 
Participant support allowances may not be paid to trainees who are receiving compensation, either directly or indirectly, from other Federal government sources while participating in the project.</t>
        </r>
      </text>
    </comment>
    <comment ref="C58" authorId="1" shapeId="0" xr:uid="{00000000-0006-0000-0300-000017000000}">
      <text>
        <r>
          <rPr>
            <b/>
            <sz val="12"/>
            <color indexed="81"/>
            <rFont val="Tahoma"/>
            <family val="2"/>
          </rPr>
          <t>Information:</t>
        </r>
        <r>
          <rPr>
            <sz val="12"/>
            <color indexed="81"/>
            <rFont val="Tahoma"/>
            <family val="2"/>
          </rPr>
          <t xml:space="preserve">
Participants may be paid a stipend, per diem or subsistence allowance, based on the type and duration of the activity, as outlined in the grant. Such allowances must be reasonable, in conformance with ASU's policies and limited to the days of attendance at the conference/event.</t>
        </r>
      </text>
    </comment>
    <comment ref="C59" authorId="1" shapeId="0" xr:uid="{00000000-0006-0000-0300-000018000000}">
      <text>
        <r>
          <rPr>
            <b/>
            <sz val="12"/>
            <color indexed="81"/>
            <rFont val="Tahoma"/>
            <family val="2"/>
          </rPr>
          <t>Information:</t>
        </r>
        <r>
          <rPr>
            <sz val="12"/>
            <color indexed="81"/>
            <rFont val="Tahoma"/>
            <family val="2"/>
          </rPr>
          <t xml:space="preserve">
Travel allowances must be reasonable, in conformance with ASU's policies and limited to the actual travel time required to reach the conference/event location by the most direct route available. </t>
        </r>
      </text>
    </comment>
    <comment ref="C68" authorId="3" shapeId="0" xr:uid="{00000000-0006-0000-0300-000019000000}">
      <text>
        <r>
          <rPr>
            <b/>
            <sz val="12"/>
            <color indexed="81"/>
            <rFont val="Tahoma"/>
            <family val="2"/>
          </rPr>
          <t xml:space="preserve">Information:
</t>
        </r>
        <r>
          <rPr>
            <sz val="12"/>
            <color indexed="81"/>
            <rFont val="Tahoma"/>
            <family val="2"/>
          </rPr>
          <t xml:space="preserve">Please list any tangible nonexpendable personal property including exempt property charged directly to the grant with an acquisition cost of $1,500 or less per unit. </t>
        </r>
        <r>
          <rPr>
            <sz val="8"/>
            <color indexed="81"/>
            <rFont val="Tahoma"/>
            <family val="2"/>
          </rPr>
          <t xml:space="preserve">
</t>
        </r>
      </text>
    </comment>
    <comment ref="C71" authorId="1" shapeId="0" xr:uid="{00000000-0006-0000-0300-00001A000000}">
      <text>
        <r>
          <rPr>
            <b/>
            <sz val="12"/>
            <color indexed="81"/>
            <rFont val="Tahoma"/>
            <family val="2"/>
          </rPr>
          <t>Information:</t>
        </r>
        <r>
          <rPr>
            <sz val="12"/>
            <color indexed="81"/>
            <rFont val="Tahoma"/>
            <family val="2"/>
          </rPr>
          <t xml:space="preserve">
Costs of documenting, preparing, publishing, disseminating and sharing research findings and supporting material are allowable charges against the grant. Please consult the office of Research for additional information.</t>
        </r>
      </text>
    </comment>
    <comment ref="C73" authorId="1" shapeId="0" xr:uid="{00000000-0006-0000-0300-00001B000000}">
      <text>
        <r>
          <rPr>
            <b/>
            <sz val="12"/>
            <color indexed="81"/>
            <rFont val="Tahoma"/>
            <family val="2"/>
          </rPr>
          <t>Information:</t>
        </r>
        <r>
          <rPr>
            <sz val="12"/>
            <color indexed="81"/>
            <rFont val="Tahoma"/>
            <family val="2"/>
          </rPr>
          <t xml:space="preserve">
If the need for consultant services is anticipated, the proposal narrative should provide appropriate rationale, and the summary proposal budget should estimate the amount of funds that may be required for this purpose. Costs of professional and consultant services rendered by persons who are members of a particular profession or possess a special skill and who are not officers or employees of ASU are allowable when reasonable in relation to the services rendered. However, payment for a consultant's services may not exceed the daily equivalent of the then current maximum rate paid to an Executive Schedule Level IV Federal employee.</t>
        </r>
        <r>
          <rPr>
            <sz val="8"/>
            <color indexed="81"/>
            <rFont val="Tahoma"/>
            <family val="2"/>
          </rPr>
          <t xml:space="preserve">
</t>
        </r>
      </text>
    </comment>
    <comment ref="C74" authorId="2" shapeId="0" xr:uid="{00000000-0006-0000-0300-00001C000000}">
      <text>
        <r>
          <rPr>
            <b/>
            <sz val="12"/>
            <color indexed="81"/>
            <rFont val="Tahoma"/>
            <family val="2"/>
          </rPr>
          <t>Information:</t>
        </r>
        <r>
          <rPr>
            <sz val="12"/>
            <color indexed="81"/>
            <rFont val="Tahoma"/>
            <family val="2"/>
          </rPr>
          <t xml:space="preserve">
Any agreement, other than one involving an employer-employee relationship, entered into by a prime contractor calling for supplies or services required solely for the performance of the prime contract. NOTE: in accordance with Appalachian's indirect cost rate agreement, no indirect costs can be charged to that portion of each subrecipient agreement in excess of $25,000. However, on projects where the negotiated rate is not applied, include the entire amount of your subaward on M73.</t>
        </r>
      </text>
    </comment>
    <comment ref="A77" authorId="0" shapeId="0" xr:uid="{1F10DD39-86DB-43C3-9C04-CA3DFEAB3955}">
      <text>
        <r>
          <rPr>
            <b/>
            <sz val="9"/>
            <color indexed="81"/>
            <rFont val="Tahoma"/>
            <family val="2"/>
          </rPr>
          <t xml:space="preserve">McCaffrey, Kerri:
</t>
        </r>
        <r>
          <rPr>
            <b/>
            <sz val="12"/>
            <color indexed="81"/>
            <rFont val="Tahoma"/>
            <family val="2"/>
          </rPr>
          <t>Examples:</t>
        </r>
        <r>
          <rPr>
            <sz val="9"/>
            <color indexed="81"/>
            <rFont val="Tahoma"/>
            <family val="2"/>
          </rPr>
          <t xml:space="preserve">
</t>
        </r>
        <r>
          <rPr>
            <sz val="12"/>
            <color indexed="81"/>
            <rFont val="Tahoma"/>
            <family val="2"/>
          </rPr>
          <t>786700-Other Current Services
719539-Human-Subject Payment
741000-Rental Space</t>
        </r>
      </text>
    </comment>
    <comment ref="C77" authorId="4" shapeId="0" xr:uid="{00000000-0006-0000-0300-00001D000000}">
      <text>
        <r>
          <rPr>
            <b/>
            <sz val="12"/>
            <color indexed="81"/>
            <rFont val="Tahoma"/>
            <family val="2"/>
          </rPr>
          <t>Information:</t>
        </r>
        <r>
          <rPr>
            <sz val="12"/>
            <color indexed="81"/>
            <rFont val="Tahoma"/>
            <family val="2"/>
          </rPr>
          <t xml:space="preserve">
Payments for human subject research participants should be listed under Other. Other items here might include software licensing; rental of equipment and space; subscriptions; memberships; fees for use of labs or other campus services; insurance for shipping equipment.</t>
        </r>
      </text>
    </comment>
    <comment ref="B83" authorId="1" shapeId="0" xr:uid="{00000000-0006-0000-0300-00001E000000}">
      <text>
        <r>
          <rPr>
            <b/>
            <sz val="12"/>
            <color indexed="81"/>
            <rFont val="Tahoma"/>
            <family val="2"/>
          </rPr>
          <t>Information:</t>
        </r>
        <r>
          <rPr>
            <sz val="12"/>
            <color indexed="81"/>
            <rFont val="Tahoma"/>
            <family val="2"/>
          </rPr>
          <t xml:space="preserve">
ASU has a predetermined rate with the DHHS. ON-CAMPUS rate 38% Modified Total Direct Cost/ OFF-CAMPUS rate 20% Modified Total Direct Cost.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McCaffrey, Kerri</author>
    <author>Appstate User</author>
    <author>Pat</author>
    <author>Cornette, Patricia</author>
    <author>techsupport</author>
  </authors>
  <commentList>
    <comment ref="O1" authorId="0" shapeId="0" xr:uid="{00000000-0006-0000-0400-000001000000}">
      <text>
        <r>
          <rPr>
            <b/>
            <sz val="9"/>
            <color indexed="81"/>
            <rFont val="Tahoma"/>
            <family val="2"/>
          </rPr>
          <t>McCaffrey, Kerri:</t>
        </r>
        <r>
          <rPr>
            <sz val="9"/>
            <color indexed="81"/>
            <rFont val="Tahoma"/>
            <family val="2"/>
          </rPr>
          <t xml:space="preserve">
Enter Full 12-months if for full-year project</t>
        </r>
      </text>
    </comment>
    <comment ref="H5" authorId="1" shapeId="0" xr:uid="{00000000-0006-0000-0400-000002000000}">
      <text>
        <r>
          <rPr>
            <b/>
            <sz val="12"/>
            <color indexed="81"/>
            <rFont val="Tahoma"/>
            <family val="2"/>
          </rPr>
          <t>Information:</t>
        </r>
        <r>
          <rPr>
            <sz val="12"/>
            <color indexed="81"/>
            <rFont val="Tahoma"/>
            <family val="2"/>
          </rPr>
          <t xml:space="preserve">
Insert the effort used by the faculty member for this project. Academic Year Salaries. AY are based on the individual faculty member's regular compensation for the continuous period which, under ASU's policies, constitutes the basis of his/her salary. FTE equivalence 01 class = 25% effort.</t>
        </r>
      </text>
    </comment>
    <comment ref="J5" authorId="1" shapeId="0" xr:uid="{00000000-0006-0000-0400-000003000000}">
      <text>
        <r>
          <rPr>
            <b/>
            <sz val="12"/>
            <color indexed="81"/>
            <rFont val="Tahoma"/>
            <family val="2"/>
          </rPr>
          <t>Information:</t>
        </r>
        <r>
          <rPr>
            <sz val="12"/>
            <color indexed="81"/>
            <rFont val="Tahoma"/>
            <family val="2"/>
          </rPr>
          <t xml:space="preserve">
Insert the effort used by the faculty member for this project. Periods Outside the Academic Year. During the summer months, salary is to be paid at a monthly rate not in excess of the base salary divided by the number of months in the period for which the base salary is paid.</t>
        </r>
      </text>
    </comment>
    <comment ref="L5" authorId="1" shapeId="0" xr:uid="{00000000-0006-0000-0400-000004000000}">
      <text>
        <r>
          <rPr>
            <b/>
            <sz val="12"/>
            <color indexed="81"/>
            <rFont val="Tahoma"/>
            <family val="2"/>
          </rPr>
          <t>Information:</t>
        </r>
        <r>
          <rPr>
            <sz val="12"/>
            <color indexed="81"/>
            <rFont val="Tahoma"/>
            <family val="2"/>
          </rPr>
          <t xml:space="preserve">
Please insert Base Salary in accordance with ASU guidelines.</t>
        </r>
      </text>
    </comment>
    <comment ref="M5" authorId="1" shapeId="0" xr:uid="{00000000-0006-0000-0400-000005000000}">
      <text>
        <r>
          <rPr>
            <b/>
            <sz val="12"/>
            <color indexed="81"/>
            <rFont val="Tahoma"/>
            <family val="2"/>
          </rPr>
          <t xml:space="preserve">Information:
</t>
        </r>
        <r>
          <rPr>
            <sz val="12"/>
            <color indexed="81"/>
            <rFont val="Tahoma"/>
            <family val="2"/>
          </rPr>
          <t>In this column you should have the total of your academic year and summer salaries for this project.</t>
        </r>
      </text>
    </comment>
    <comment ref="N5" authorId="1" shapeId="0" xr:uid="{00000000-0006-0000-0400-000006000000}">
      <text>
        <r>
          <rPr>
            <b/>
            <sz val="12"/>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r>
          <rPr>
            <sz val="8"/>
            <color indexed="81"/>
            <rFont val="Tahoma"/>
            <family val="2"/>
          </rPr>
          <t xml:space="preserve">
</t>
        </r>
      </text>
    </comment>
    <comment ref="B7" authorId="1" shapeId="0" xr:uid="{00000000-0006-0000-0400-000007000000}">
      <text>
        <r>
          <rPr>
            <b/>
            <sz val="12"/>
            <color indexed="81"/>
            <rFont val="Tahoma"/>
            <family val="2"/>
          </rPr>
          <t>Information:</t>
        </r>
        <r>
          <rPr>
            <sz val="12"/>
            <color indexed="81"/>
            <rFont val="Tahoma"/>
            <family val="2"/>
          </rPr>
          <t xml:space="preserve">
Please list all ASU investigators participating in this project.</t>
        </r>
      </text>
    </comment>
    <comment ref="L17" authorId="1" shapeId="0" xr:uid="{00000000-0006-0000-0400-000008000000}">
      <text>
        <r>
          <rPr>
            <b/>
            <sz val="12"/>
            <color indexed="81"/>
            <rFont val="Tahoma"/>
            <family val="2"/>
          </rPr>
          <t>Information:</t>
        </r>
        <r>
          <rPr>
            <sz val="12"/>
            <color indexed="81"/>
            <rFont val="Tahoma"/>
            <family val="2"/>
          </rPr>
          <t xml:space="preserve">
Please insert Base Salary in accordance with ASU guidelines.</t>
        </r>
      </text>
    </comment>
    <comment ref="M17" authorId="1" shapeId="0" xr:uid="{00000000-0006-0000-0400-000009000000}">
      <text>
        <r>
          <rPr>
            <b/>
            <sz val="12"/>
            <color indexed="81"/>
            <rFont val="Tahoma"/>
            <family val="2"/>
          </rPr>
          <t xml:space="preserve">Information:
</t>
        </r>
        <r>
          <rPr>
            <sz val="12"/>
            <color indexed="81"/>
            <rFont val="Tahoma"/>
            <family val="2"/>
          </rPr>
          <t>In this column you should have the total of your salary based on your effort on this project</t>
        </r>
        <r>
          <rPr>
            <sz val="8"/>
            <color indexed="81"/>
            <rFont val="Tahoma"/>
            <family val="2"/>
          </rPr>
          <t>.</t>
        </r>
      </text>
    </comment>
    <comment ref="N17" authorId="1" shapeId="0" xr:uid="{00000000-0006-0000-0400-00000A000000}">
      <text>
        <r>
          <rPr>
            <b/>
            <sz val="12"/>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r>
          <rPr>
            <sz val="8"/>
            <color indexed="81"/>
            <rFont val="Tahoma"/>
            <family val="2"/>
          </rPr>
          <t xml:space="preserve">
</t>
        </r>
      </text>
    </comment>
    <comment ref="B18" authorId="1" shapeId="0" xr:uid="{00000000-0006-0000-0400-00000B000000}">
      <text>
        <r>
          <rPr>
            <b/>
            <sz val="12"/>
            <color indexed="81"/>
            <rFont val="Tahoma"/>
            <family val="2"/>
          </rPr>
          <t xml:space="preserve">Information: 
</t>
        </r>
        <r>
          <rPr>
            <sz val="12"/>
            <color indexed="81"/>
            <rFont val="Tahoma"/>
            <family val="2"/>
          </rPr>
          <t xml:space="preserve">Please list the remuneration paid currently or accrued by ASU for employees working on this project. Please note that such expenses are allowable to the extent that: 1) the total compensation to individual employees is reasonable for the work performed and conforms to ASU's established policies and can be consistently applied to both government and non-government activities; and 2) the charges for work performed directly under this project and for other work allocable as indirect costs are determined and documented as provided in the applicable Federal cost principles. </t>
        </r>
      </text>
    </comment>
    <comment ref="L26" authorId="1" shapeId="0" xr:uid="{00000000-0006-0000-0400-00000C000000}">
      <text>
        <r>
          <rPr>
            <b/>
            <sz val="12"/>
            <color indexed="81"/>
            <rFont val="Tahoma"/>
            <family val="2"/>
          </rPr>
          <t>Information:</t>
        </r>
        <r>
          <rPr>
            <sz val="12"/>
            <color indexed="81"/>
            <rFont val="Tahoma"/>
            <family val="2"/>
          </rPr>
          <t xml:space="preserve">
Please insert Base Salary in accordance with ASU guidelines.</t>
        </r>
      </text>
    </comment>
    <comment ref="M26" authorId="1" shapeId="0" xr:uid="{00000000-0006-0000-0400-00000D000000}">
      <text>
        <r>
          <rPr>
            <b/>
            <sz val="12"/>
            <color indexed="81"/>
            <rFont val="Tahoma"/>
            <family val="2"/>
          </rPr>
          <t xml:space="preserve">Information:
</t>
        </r>
        <r>
          <rPr>
            <sz val="12"/>
            <color indexed="81"/>
            <rFont val="Tahoma"/>
            <family val="2"/>
          </rPr>
          <t>In this column you should have the total of your salary based on your effort on this project.</t>
        </r>
      </text>
    </comment>
    <comment ref="N26" authorId="1" shapeId="0" xr:uid="{00000000-0006-0000-0400-00000E000000}">
      <text>
        <r>
          <rPr>
            <b/>
            <sz val="12"/>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r>
          <rPr>
            <sz val="8"/>
            <color indexed="81"/>
            <rFont val="Tahoma"/>
            <family val="2"/>
          </rPr>
          <t xml:space="preserve">
</t>
        </r>
      </text>
    </comment>
    <comment ref="H27" authorId="1" shapeId="0" xr:uid="{00000000-0006-0000-0400-00000F000000}">
      <text>
        <r>
          <rPr>
            <b/>
            <sz val="12"/>
            <color indexed="81"/>
            <rFont val="Tahoma"/>
            <family val="2"/>
          </rPr>
          <t xml:space="preserve">Information:
</t>
        </r>
        <r>
          <rPr>
            <sz val="12"/>
            <color indexed="81"/>
            <rFont val="Tahoma"/>
            <family val="2"/>
          </rPr>
          <t xml:space="preserve">Insert the number of academic term hours. </t>
        </r>
      </text>
    </comment>
    <comment ref="J27" authorId="1" shapeId="0" xr:uid="{00000000-0006-0000-0400-000010000000}">
      <text>
        <r>
          <rPr>
            <b/>
            <sz val="12"/>
            <color indexed="81"/>
            <rFont val="Tahoma"/>
            <family val="2"/>
          </rPr>
          <t>Information:</t>
        </r>
        <r>
          <rPr>
            <sz val="12"/>
            <color indexed="81"/>
            <rFont val="Tahoma"/>
            <family val="2"/>
          </rPr>
          <t xml:space="preserve">
Insert the number of summer term hours. </t>
        </r>
      </text>
    </comment>
    <comment ref="B28" authorId="1" shapeId="0" xr:uid="{00000000-0006-0000-0400-000011000000}">
      <text>
        <r>
          <rPr>
            <b/>
            <sz val="12"/>
            <color indexed="81"/>
            <rFont val="Tahoma"/>
            <family val="2"/>
          </rPr>
          <t xml:space="preserve">Information:
</t>
        </r>
        <r>
          <rPr>
            <sz val="12"/>
            <color indexed="81"/>
            <rFont val="Tahoma"/>
            <family val="2"/>
          </rPr>
          <t>Assistantship stipends are usually based on twenty (20) hours per week (15 weeks per semester) or twenty (20) hours per week (for five weeks) during the summer term, but may vary by program/project dependent upon duties</t>
        </r>
      </text>
    </comment>
    <comment ref="B42" authorId="1" shapeId="0" xr:uid="{FE05FA56-2CF9-44BD-AF49-2A30A6F659EA}">
      <text>
        <r>
          <rPr>
            <b/>
            <sz val="12"/>
            <color indexed="81"/>
            <rFont val="Tahoma"/>
            <family val="2"/>
          </rPr>
          <t>Information:</t>
        </r>
        <r>
          <rPr>
            <sz val="12"/>
            <color indexed="81"/>
            <rFont val="Tahoma"/>
            <family val="2"/>
          </rPr>
          <t xml:space="preserve">
Please list any tangible nonexpendable personal property including exempt property charged directly to the grant having a useful life of more than one year and an acquisition cost of $5,000 or more per unit. 
For materials or supplies costing LESS THAN $5,000 per single unit, please list in the apropriate cells O67-69</t>
        </r>
      </text>
    </comment>
    <comment ref="B51" authorId="1" shapeId="0" xr:uid="{00000000-0006-0000-0400-000013000000}">
      <text>
        <r>
          <rPr>
            <b/>
            <sz val="12"/>
            <color indexed="81"/>
            <rFont val="Tahoma"/>
            <family val="2"/>
          </rPr>
          <t>Information:</t>
        </r>
        <r>
          <rPr>
            <sz val="12"/>
            <color indexed="81"/>
            <rFont val="Tahoma"/>
            <family val="2"/>
          </rPr>
          <t xml:space="preserve">
Expenses for transportation, and related items incurred by project personnel. Travel allowances must be reasonable, in conformance with ASU's policies and limited to the actual travel time required to reach the conference/event location by the most direct route available. Receipts for hotel charges are required. Excess subsistence for meals is not allowed except for out-of-country travel on a prior approval basis.
</t>
        </r>
      </text>
    </comment>
    <comment ref="C52" authorId="2" shapeId="0" xr:uid="{00000000-0006-0000-0400-000014000000}">
      <text>
        <r>
          <rPr>
            <b/>
            <sz val="12"/>
            <color indexed="81"/>
            <rFont val="Tahoma"/>
            <family val="2"/>
          </rPr>
          <t>Information:</t>
        </r>
        <r>
          <rPr>
            <sz val="12"/>
            <color indexed="81"/>
            <rFont val="Tahoma"/>
            <family val="2"/>
          </rPr>
          <t xml:space="preserve">
For latest information on travel costs, including: mileage, lodging, per diem, etc. please go to: 
</t>
        </r>
        <r>
          <rPr>
            <b/>
            <sz val="12"/>
            <color indexed="39"/>
            <rFont val="Tahoma"/>
            <family val="2"/>
          </rPr>
          <t>http://orsp.appstate.edu/prepare-budget/non-personnel-direct-costs/travel</t>
        </r>
      </text>
    </comment>
    <comment ref="C53" authorId="1" shapeId="0" xr:uid="{00000000-0006-0000-0400-000015000000}">
      <text>
        <r>
          <rPr>
            <b/>
            <sz val="12"/>
            <color indexed="81"/>
            <rFont val="Tahoma"/>
            <family val="2"/>
          </rPr>
          <t>Information:</t>
        </r>
        <r>
          <rPr>
            <sz val="12"/>
            <color indexed="81"/>
            <rFont val="Tahoma"/>
            <family val="2"/>
          </rPr>
          <t xml:space="preserve">
Please review the information tab for description of allowable costs.</t>
        </r>
      </text>
    </comment>
    <comment ref="B57" authorId="1" shapeId="0" xr:uid="{00000000-0006-0000-0400-000016000000}">
      <text>
        <r>
          <rPr>
            <b/>
            <sz val="12"/>
            <color indexed="81"/>
            <rFont val="Tahoma"/>
            <family val="2"/>
          </rPr>
          <t>Information:</t>
        </r>
        <r>
          <rPr>
            <sz val="12"/>
            <color indexed="81"/>
            <rFont val="Tahoma"/>
            <family val="2"/>
          </rPr>
          <t xml:space="preserve">
Participant support costs are direct costs for items such as stipends or subsistence allowances, travel allowances and registration fees paid to or on behalf of participants or trainees (but not employees) in connection with project meetings, conferences, symposia or training projects. Funds provided for participant support may not be used by grantees for other categories of expense without the specific prior written approval. 
Participant support allowances may not be paid to trainees who are receiving compensation, either directly or indirectly, from other Federal government sources while participating in the project.</t>
        </r>
      </text>
    </comment>
    <comment ref="C58" authorId="1" shapeId="0" xr:uid="{00000000-0006-0000-0400-000017000000}">
      <text>
        <r>
          <rPr>
            <b/>
            <sz val="12"/>
            <color indexed="81"/>
            <rFont val="Tahoma"/>
            <family val="2"/>
          </rPr>
          <t>Information:</t>
        </r>
        <r>
          <rPr>
            <sz val="12"/>
            <color indexed="81"/>
            <rFont val="Tahoma"/>
            <family val="2"/>
          </rPr>
          <t xml:space="preserve">
Participants may be paid a stipend, per diem or subsistence allowance, based on the type and duration of the activity, as outlined in the grant. Such allowances must be reasonable, in conformance with ASU's policies and limited to the days of attendance at the conference/event.</t>
        </r>
      </text>
    </comment>
    <comment ref="C59" authorId="1" shapeId="0" xr:uid="{00000000-0006-0000-0400-000018000000}">
      <text>
        <r>
          <rPr>
            <b/>
            <sz val="12"/>
            <color indexed="81"/>
            <rFont val="Tahoma"/>
            <family val="2"/>
          </rPr>
          <t>Information:</t>
        </r>
        <r>
          <rPr>
            <sz val="12"/>
            <color indexed="81"/>
            <rFont val="Tahoma"/>
            <family val="2"/>
          </rPr>
          <t xml:space="preserve">
Travel allowances must be reasonable, in conformance with ASU's policies and limited to the actual travel time required to reach the conference/event location by the most direct route available. </t>
        </r>
      </text>
    </comment>
    <comment ref="C68" authorId="3" shapeId="0" xr:uid="{00000000-0006-0000-0400-000019000000}">
      <text>
        <r>
          <rPr>
            <b/>
            <sz val="12"/>
            <color indexed="81"/>
            <rFont val="Tahoma"/>
            <family val="2"/>
          </rPr>
          <t xml:space="preserve">Information:
</t>
        </r>
        <r>
          <rPr>
            <sz val="12"/>
            <color indexed="81"/>
            <rFont val="Tahoma"/>
            <family val="2"/>
          </rPr>
          <t xml:space="preserve">Please list any tangible nonexpendable personal property including exempt property charged directly to the grant with an acquisition cost of $1,500 or less per unit. </t>
        </r>
        <r>
          <rPr>
            <sz val="8"/>
            <color indexed="81"/>
            <rFont val="Tahoma"/>
            <family val="2"/>
          </rPr>
          <t xml:space="preserve">
</t>
        </r>
      </text>
    </comment>
    <comment ref="C71" authorId="1" shapeId="0" xr:uid="{00000000-0006-0000-0400-00001A000000}">
      <text>
        <r>
          <rPr>
            <b/>
            <sz val="12"/>
            <color indexed="81"/>
            <rFont val="Tahoma"/>
            <family val="2"/>
          </rPr>
          <t>Information:</t>
        </r>
        <r>
          <rPr>
            <sz val="12"/>
            <color indexed="81"/>
            <rFont val="Tahoma"/>
            <family val="2"/>
          </rPr>
          <t xml:space="preserve">
Costs of documenting, preparing, publishing, disseminating and sharing research findings and supporting material are allowable charges against the grant. Please consult the office of Research for additional information.</t>
        </r>
      </text>
    </comment>
    <comment ref="C73" authorId="1" shapeId="0" xr:uid="{00000000-0006-0000-0400-00001B000000}">
      <text>
        <r>
          <rPr>
            <b/>
            <sz val="12"/>
            <color indexed="81"/>
            <rFont val="Tahoma"/>
            <family val="2"/>
          </rPr>
          <t>Information:</t>
        </r>
        <r>
          <rPr>
            <sz val="12"/>
            <color indexed="81"/>
            <rFont val="Tahoma"/>
            <family val="2"/>
          </rPr>
          <t xml:space="preserve">
If the need for consultant services is anticipated, the proposal narrative should provide appropriate rationale, and the summary proposal budget should estimate the amount of funds that may be required for this purpose. Costs of professional and consultant services rendered by persons who are members of a particular profession or possess a special skill and who are not officers or employees of ASU are allowable when reasonable in relation to the services rendered. However, payment for a consultant's services may not exceed the daily equivalent of the then current maximum rate paid to an Executive Schedule Level IV Federal employee.</t>
        </r>
        <r>
          <rPr>
            <sz val="8"/>
            <color indexed="81"/>
            <rFont val="Tahoma"/>
            <family val="2"/>
          </rPr>
          <t xml:space="preserve">
</t>
        </r>
      </text>
    </comment>
    <comment ref="C74" authorId="2" shapeId="0" xr:uid="{00000000-0006-0000-0400-00001C000000}">
      <text>
        <r>
          <rPr>
            <b/>
            <sz val="12"/>
            <color indexed="81"/>
            <rFont val="Tahoma"/>
            <family val="2"/>
          </rPr>
          <t>Information:</t>
        </r>
        <r>
          <rPr>
            <sz val="12"/>
            <color indexed="81"/>
            <rFont val="Tahoma"/>
            <family val="2"/>
          </rPr>
          <t xml:space="preserve">
Any agreement, other than one involving an employer-employee relationship, entered into by a prime contractor calling for supplies or services required solely for the performance of the prime contract. NOTE: in accordance with Appalachian's indirect cost rate agreement, no indirect costs can be charged to that portion of each subrecipient agreement in excess of $25,000. However, on projects where the negotiated rate is not applied, include the entire amount of your subaward on M73.</t>
        </r>
      </text>
    </comment>
    <comment ref="C77" authorId="4" shapeId="0" xr:uid="{00000000-0006-0000-0400-00001D000000}">
      <text>
        <r>
          <rPr>
            <b/>
            <sz val="12"/>
            <color indexed="81"/>
            <rFont val="Tahoma"/>
            <family val="2"/>
          </rPr>
          <t>Information:</t>
        </r>
        <r>
          <rPr>
            <sz val="12"/>
            <color indexed="81"/>
            <rFont val="Tahoma"/>
            <family val="2"/>
          </rPr>
          <t xml:space="preserve">
Payments for human subject research participants should be listed under Other. Other items here might include software licensing; rental of equipment and space; subscriptions; memberships; fees for use of labs or other campus services; insurance for shipping equipment.</t>
        </r>
      </text>
    </comment>
    <comment ref="B83" authorId="1" shapeId="0" xr:uid="{00000000-0006-0000-0400-00001E000000}">
      <text>
        <r>
          <rPr>
            <b/>
            <sz val="12"/>
            <color indexed="81"/>
            <rFont val="Tahoma"/>
            <family val="2"/>
          </rPr>
          <t>Information:</t>
        </r>
        <r>
          <rPr>
            <sz val="12"/>
            <color indexed="81"/>
            <rFont val="Tahoma"/>
            <family val="2"/>
          </rPr>
          <t xml:space="preserve">
ASU has a predetermined rate with the DHHS. ON-CAMPUS rate 38% Modified Total Direct Cost/ OFF-CAMPUS rate 20% Modified Total Direct Cost.</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McCaffrey, Kerri</author>
    <author>Appstate User</author>
    <author>Pat</author>
    <author>Cornette, Patricia</author>
    <author>techsupport</author>
  </authors>
  <commentList>
    <comment ref="O1" authorId="0" shapeId="0" xr:uid="{00000000-0006-0000-0500-000001000000}">
      <text>
        <r>
          <rPr>
            <b/>
            <sz val="9"/>
            <color indexed="81"/>
            <rFont val="Tahoma"/>
            <family val="2"/>
          </rPr>
          <t>McCaffrey, Kerri:</t>
        </r>
        <r>
          <rPr>
            <sz val="9"/>
            <color indexed="81"/>
            <rFont val="Tahoma"/>
            <family val="2"/>
          </rPr>
          <t xml:space="preserve">
Enter Full 12-months if for full-year project</t>
        </r>
      </text>
    </comment>
    <comment ref="H5" authorId="1" shapeId="0" xr:uid="{00000000-0006-0000-0500-000002000000}">
      <text>
        <r>
          <rPr>
            <b/>
            <sz val="12"/>
            <color indexed="81"/>
            <rFont val="Tahoma"/>
            <family val="2"/>
          </rPr>
          <t>Information:</t>
        </r>
        <r>
          <rPr>
            <sz val="12"/>
            <color indexed="81"/>
            <rFont val="Tahoma"/>
            <family val="2"/>
          </rPr>
          <t xml:space="preserve">
Insert the effort used by the faculty member for this project. Academic Year Salaries. AY are based on the individual faculty member's regular compensation for the continuous period which, under ASU's policies, constitutes the basis of his/her salary. FTE equivalence 01 class = 25% effort.</t>
        </r>
      </text>
    </comment>
    <comment ref="J5" authorId="1" shapeId="0" xr:uid="{00000000-0006-0000-0500-000003000000}">
      <text>
        <r>
          <rPr>
            <b/>
            <sz val="12"/>
            <color indexed="81"/>
            <rFont val="Tahoma"/>
            <family val="2"/>
          </rPr>
          <t>Information:</t>
        </r>
        <r>
          <rPr>
            <sz val="12"/>
            <color indexed="81"/>
            <rFont val="Tahoma"/>
            <family val="2"/>
          </rPr>
          <t xml:space="preserve">
Insert the effort used by the faculty member for this project. Periods Outside the Academic Year. During the summer months, salary is to be paid at a monthly rate not in excess of the base salary divided by the number of months in the period for which the base salary is paid.</t>
        </r>
      </text>
    </comment>
    <comment ref="L5" authorId="1" shapeId="0" xr:uid="{00000000-0006-0000-0500-000004000000}">
      <text>
        <r>
          <rPr>
            <b/>
            <sz val="12"/>
            <color indexed="81"/>
            <rFont val="Tahoma"/>
            <family val="2"/>
          </rPr>
          <t>Information:</t>
        </r>
        <r>
          <rPr>
            <sz val="12"/>
            <color indexed="81"/>
            <rFont val="Tahoma"/>
            <family val="2"/>
          </rPr>
          <t xml:space="preserve">
Please insert Base Salary in accordance with ASU guidelines.</t>
        </r>
      </text>
    </comment>
    <comment ref="M5" authorId="1" shapeId="0" xr:uid="{00000000-0006-0000-0500-000005000000}">
      <text>
        <r>
          <rPr>
            <b/>
            <sz val="12"/>
            <color indexed="81"/>
            <rFont val="Tahoma"/>
            <family val="2"/>
          </rPr>
          <t xml:space="preserve">Information:
</t>
        </r>
        <r>
          <rPr>
            <sz val="12"/>
            <color indexed="81"/>
            <rFont val="Tahoma"/>
            <family val="2"/>
          </rPr>
          <t>In this column you should have the total of your academic year and summer salaries for this project.</t>
        </r>
      </text>
    </comment>
    <comment ref="N5" authorId="1" shapeId="0" xr:uid="{00000000-0006-0000-0500-000006000000}">
      <text>
        <r>
          <rPr>
            <b/>
            <sz val="12"/>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r>
          <rPr>
            <sz val="8"/>
            <color indexed="81"/>
            <rFont val="Tahoma"/>
            <family val="2"/>
          </rPr>
          <t xml:space="preserve">
</t>
        </r>
      </text>
    </comment>
    <comment ref="B7" authorId="1" shapeId="0" xr:uid="{00000000-0006-0000-0500-000007000000}">
      <text>
        <r>
          <rPr>
            <b/>
            <sz val="12"/>
            <color indexed="81"/>
            <rFont val="Tahoma"/>
            <family val="2"/>
          </rPr>
          <t>Information:</t>
        </r>
        <r>
          <rPr>
            <sz val="12"/>
            <color indexed="81"/>
            <rFont val="Tahoma"/>
            <family val="2"/>
          </rPr>
          <t xml:space="preserve">
Please list all ASU investigators participating in this project.</t>
        </r>
      </text>
    </comment>
    <comment ref="L17" authorId="1" shapeId="0" xr:uid="{00000000-0006-0000-0500-000008000000}">
      <text>
        <r>
          <rPr>
            <b/>
            <sz val="12"/>
            <color indexed="81"/>
            <rFont val="Tahoma"/>
            <family val="2"/>
          </rPr>
          <t>Information:</t>
        </r>
        <r>
          <rPr>
            <sz val="12"/>
            <color indexed="81"/>
            <rFont val="Tahoma"/>
            <family val="2"/>
          </rPr>
          <t xml:space="preserve">
Please insert Base Salary in accordance with ASU guidelines.</t>
        </r>
      </text>
    </comment>
    <comment ref="M17" authorId="1" shapeId="0" xr:uid="{00000000-0006-0000-0500-000009000000}">
      <text>
        <r>
          <rPr>
            <b/>
            <sz val="12"/>
            <color indexed="81"/>
            <rFont val="Tahoma"/>
            <family val="2"/>
          </rPr>
          <t xml:space="preserve">Information:
</t>
        </r>
        <r>
          <rPr>
            <sz val="12"/>
            <color indexed="81"/>
            <rFont val="Tahoma"/>
            <family val="2"/>
          </rPr>
          <t>In this column you should have the total of your salary based on your effort on this project</t>
        </r>
        <r>
          <rPr>
            <sz val="8"/>
            <color indexed="81"/>
            <rFont val="Tahoma"/>
            <family val="2"/>
          </rPr>
          <t>.</t>
        </r>
      </text>
    </comment>
    <comment ref="N17" authorId="1" shapeId="0" xr:uid="{00000000-0006-0000-0500-00000A000000}">
      <text>
        <r>
          <rPr>
            <b/>
            <sz val="12"/>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r>
          <rPr>
            <sz val="8"/>
            <color indexed="81"/>
            <rFont val="Tahoma"/>
            <family val="2"/>
          </rPr>
          <t xml:space="preserve">
</t>
        </r>
      </text>
    </comment>
    <comment ref="B18" authorId="1" shapeId="0" xr:uid="{00000000-0006-0000-0500-00000B000000}">
      <text>
        <r>
          <rPr>
            <b/>
            <sz val="12"/>
            <color indexed="81"/>
            <rFont val="Tahoma"/>
            <family val="2"/>
          </rPr>
          <t xml:space="preserve">Information: 
</t>
        </r>
        <r>
          <rPr>
            <sz val="12"/>
            <color indexed="81"/>
            <rFont val="Tahoma"/>
            <family val="2"/>
          </rPr>
          <t xml:space="preserve">Please list the remuneration paid currently or accrued by ASU for employees working on this project. Please note that such expenses are allowable to the extent that: 1) the total compensation to individual employees is reasonable for the work performed and conforms to ASU's established policies and can be consistently applied to both government and non-government activities; and 2) the charges for work performed directly under this project and for other work allocable as indirect costs are determined and documented as provided in the applicable Federal cost principles. </t>
        </r>
      </text>
    </comment>
    <comment ref="L26" authorId="1" shapeId="0" xr:uid="{00000000-0006-0000-0500-00000C000000}">
      <text>
        <r>
          <rPr>
            <b/>
            <sz val="12"/>
            <color indexed="81"/>
            <rFont val="Tahoma"/>
            <family val="2"/>
          </rPr>
          <t>Information:</t>
        </r>
        <r>
          <rPr>
            <sz val="12"/>
            <color indexed="81"/>
            <rFont val="Tahoma"/>
            <family val="2"/>
          </rPr>
          <t xml:space="preserve">
Please insert Base Salary in accordance with ASU guidelines.</t>
        </r>
      </text>
    </comment>
    <comment ref="M26" authorId="1" shapeId="0" xr:uid="{00000000-0006-0000-0500-00000D000000}">
      <text>
        <r>
          <rPr>
            <b/>
            <sz val="12"/>
            <color indexed="81"/>
            <rFont val="Tahoma"/>
            <family val="2"/>
          </rPr>
          <t xml:space="preserve">Information:
</t>
        </r>
        <r>
          <rPr>
            <sz val="12"/>
            <color indexed="81"/>
            <rFont val="Tahoma"/>
            <family val="2"/>
          </rPr>
          <t>In this column you should have the total of your salary based on your effort on this project</t>
        </r>
        <r>
          <rPr>
            <sz val="8"/>
            <color indexed="81"/>
            <rFont val="Tahoma"/>
            <family val="2"/>
          </rPr>
          <t>.</t>
        </r>
      </text>
    </comment>
    <comment ref="N26" authorId="1" shapeId="0" xr:uid="{00000000-0006-0000-0500-00000E000000}">
      <text>
        <r>
          <rPr>
            <b/>
            <sz val="12"/>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r>
          <rPr>
            <sz val="8"/>
            <color indexed="81"/>
            <rFont val="Tahoma"/>
            <family val="2"/>
          </rPr>
          <t xml:space="preserve">
</t>
        </r>
      </text>
    </comment>
    <comment ref="H27" authorId="1" shapeId="0" xr:uid="{00000000-0006-0000-0500-00000F000000}">
      <text>
        <r>
          <rPr>
            <b/>
            <sz val="12"/>
            <color indexed="81"/>
            <rFont val="Tahoma"/>
            <family val="2"/>
          </rPr>
          <t xml:space="preserve">Information:
</t>
        </r>
        <r>
          <rPr>
            <sz val="12"/>
            <color indexed="81"/>
            <rFont val="Tahoma"/>
            <family val="2"/>
          </rPr>
          <t>Insert the number of academic term hours.</t>
        </r>
        <r>
          <rPr>
            <sz val="8"/>
            <color indexed="81"/>
            <rFont val="Tahoma"/>
            <family val="2"/>
          </rPr>
          <t xml:space="preserve"> </t>
        </r>
      </text>
    </comment>
    <comment ref="J27" authorId="1" shapeId="0" xr:uid="{00000000-0006-0000-0500-000010000000}">
      <text>
        <r>
          <rPr>
            <b/>
            <sz val="12"/>
            <color indexed="81"/>
            <rFont val="Tahoma"/>
            <family val="2"/>
          </rPr>
          <t>Information:</t>
        </r>
        <r>
          <rPr>
            <sz val="12"/>
            <color indexed="81"/>
            <rFont val="Tahoma"/>
            <family val="2"/>
          </rPr>
          <t xml:space="preserve">
Insert the number of summer term hours</t>
        </r>
        <r>
          <rPr>
            <sz val="8"/>
            <color indexed="81"/>
            <rFont val="Tahoma"/>
            <family val="2"/>
          </rPr>
          <t xml:space="preserve">. </t>
        </r>
      </text>
    </comment>
    <comment ref="B28" authorId="1" shapeId="0" xr:uid="{00000000-0006-0000-0500-000011000000}">
      <text>
        <r>
          <rPr>
            <b/>
            <sz val="12"/>
            <color indexed="81"/>
            <rFont val="Tahoma"/>
            <family val="2"/>
          </rPr>
          <t xml:space="preserve">Information:
</t>
        </r>
        <r>
          <rPr>
            <sz val="12"/>
            <color indexed="81"/>
            <rFont val="Tahoma"/>
            <family val="2"/>
          </rPr>
          <t>Assistantship stipends are usually based on twenty (20) hours per week (15 weeks per semester) or twenty (20) hours per week (for five weeks) during the summer term, but may vary by program/project dependent upon duties</t>
        </r>
      </text>
    </comment>
    <comment ref="B42" authorId="1" shapeId="0" xr:uid="{DFC655A4-D8FC-45C2-869C-20FE93EAD982}">
      <text>
        <r>
          <rPr>
            <b/>
            <sz val="12"/>
            <color indexed="81"/>
            <rFont val="Tahoma"/>
            <family val="2"/>
          </rPr>
          <t>Information:</t>
        </r>
        <r>
          <rPr>
            <sz val="12"/>
            <color indexed="81"/>
            <rFont val="Tahoma"/>
            <family val="2"/>
          </rPr>
          <t xml:space="preserve">
Please list any tangible nonexpendable personal property including exempt property charged directly to the grant having a useful life of more than one year and an acquisition cost of $5,000 or more per unit. 
For materials or supplies costing LESS THAN $5,000 per single unit, please list in the apropriate cells O67-69</t>
        </r>
      </text>
    </comment>
    <comment ref="B51" authorId="1" shapeId="0" xr:uid="{00000000-0006-0000-0500-000013000000}">
      <text>
        <r>
          <rPr>
            <b/>
            <sz val="12"/>
            <color indexed="81"/>
            <rFont val="Tahoma"/>
            <family val="2"/>
          </rPr>
          <t>Information:</t>
        </r>
        <r>
          <rPr>
            <sz val="12"/>
            <color indexed="81"/>
            <rFont val="Tahoma"/>
            <family val="2"/>
          </rPr>
          <t xml:space="preserve">
Expenses for transportation, and related items incurred by project personnel. Travel allowances must be reasonable, in conformance with ASU's policies and limited to the actual travel time required to reach the conference/event location by the most direct route available. Receipts for hotel charges are required. Excess subsistence for meals is not allowed except for out-of-country travel on a prior approval basis.</t>
        </r>
        <r>
          <rPr>
            <sz val="8"/>
            <color indexed="81"/>
            <rFont val="Tahoma"/>
            <family val="2"/>
          </rPr>
          <t xml:space="preserve">
</t>
        </r>
      </text>
    </comment>
    <comment ref="C52" authorId="2" shapeId="0" xr:uid="{00000000-0006-0000-0500-000014000000}">
      <text>
        <r>
          <rPr>
            <b/>
            <sz val="12"/>
            <color indexed="81"/>
            <rFont val="Tahoma"/>
            <family val="2"/>
          </rPr>
          <t>Information:</t>
        </r>
        <r>
          <rPr>
            <sz val="12"/>
            <color indexed="81"/>
            <rFont val="Tahoma"/>
            <family val="2"/>
          </rPr>
          <t xml:space="preserve">
For latest information on travel costs, including: mileage, lodging, per diem, etc. please go to: 
</t>
        </r>
        <r>
          <rPr>
            <b/>
            <sz val="12"/>
            <color indexed="39"/>
            <rFont val="Tahoma"/>
            <family val="2"/>
          </rPr>
          <t>http://orsp.appstate.edu/prepare-budget/non-personnel-direct-costs/travel</t>
        </r>
      </text>
    </comment>
    <comment ref="C53" authorId="1" shapeId="0" xr:uid="{00000000-0006-0000-0500-000015000000}">
      <text>
        <r>
          <rPr>
            <b/>
            <sz val="12"/>
            <color indexed="81"/>
            <rFont val="Tahoma"/>
            <family val="2"/>
          </rPr>
          <t>Information:</t>
        </r>
        <r>
          <rPr>
            <sz val="12"/>
            <color indexed="81"/>
            <rFont val="Tahoma"/>
            <family val="2"/>
          </rPr>
          <t xml:space="preserve">
Please review the information tab for description of allowable costs.</t>
        </r>
      </text>
    </comment>
    <comment ref="B57" authorId="1" shapeId="0" xr:uid="{00000000-0006-0000-0500-000016000000}">
      <text>
        <r>
          <rPr>
            <b/>
            <sz val="12"/>
            <color indexed="81"/>
            <rFont val="Tahoma"/>
            <family val="2"/>
          </rPr>
          <t>Information:</t>
        </r>
        <r>
          <rPr>
            <sz val="12"/>
            <color indexed="81"/>
            <rFont val="Tahoma"/>
            <family val="2"/>
          </rPr>
          <t xml:space="preserve">
Participant support costs are direct costs for items such as stipends or subsistence allowances, travel allowances and registration fees paid to or on behalf of participants or trainees (but not employees) in connection with project meetings, conferences, symposia or training projects. Funds provided for participant support may not be used by grantees for other categories of expense without the specific prior written approval. 
Participant support allowances may not be paid to trainees who are receiving compensation, either directly or indirectly, from other Federal government sources while participating in the project.</t>
        </r>
      </text>
    </comment>
    <comment ref="C58" authorId="1" shapeId="0" xr:uid="{00000000-0006-0000-0500-000017000000}">
      <text>
        <r>
          <rPr>
            <b/>
            <sz val="12"/>
            <color indexed="81"/>
            <rFont val="Tahoma"/>
            <family val="2"/>
          </rPr>
          <t>Information:</t>
        </r>
        <r>
          <rPr>
            <sz val="12"/>
            <color indexed="81"/>
            <rFont val="Tahoma"/>
            <family val="2"/>
          </rPr>
          <t xml:space="preserve">
Participants may be paid a stipend, per diem or subsistence allowance, based on the type and duration of the activity, as outlined in the grant. Such allowances must be reasonable, in conformance with ASU's policies and limited to the days of attendance at the conference/event.</t>
        </r>
      </text>
    </comment>
    <comment ref="C59" authorId="1" shapeId="0" xr:uid="{00000000-0006-0000-0500-000018000000}">
      <text>
        <r>
          <rPr>
            <b/>
            <sz val="12"/>
            <color indexed="81"/>
            <rFont val="Tahoma"/>
            <family val="2"/>
          </rPr>
          <t>Information:</t>
        </r>
        <r>
          <rPr>
            <sz val="12"/>
            <color indexed="81"/>
            <rFont val="Tahoma"/>
            <family val="2"/>
          </rPr>
          <t xml:space="preserve">
Travel allowances must be reasonable, in conformance with ASU's policies and limited to the actual travel time required to reach the conference/event location by the most direct route available. </t>
        </r>
      </text>
    </comment>
    <comment ref="C68" authorId="3" shapeId="0" xr:uid="{00000000-0006-0000-0500-000019000000}">
      <text>
        <r>
          <rPr>
            <b/>
            <sz val="12"/>
            <color indexed="81"/>
            <rFont val="Tahoma"/>
            <family val="2"/>
          </rPr>
          <t xml:space="preserve">Information:
</t>
        </r>
        <r>
          <rPr>
            <sz val="12"/>
            <color indexed="81"/>
            <rFont val="Tahoma"/>
            <family val="2"/>
          </rPr>
          <t xml:space="preserve">Please list any tangible nonexpendable personal property including exempt property charged directly to the grant with an acquisition cost of $1,500 or less per unit. </t>
        </r>
        <r>
          <rPr>
            <sz val="8"/>
            <color indexed="81"/>
            <rFont val="Tahoma"/>
            <family val="2"/>
          </rPr>
          <t xml:space="preserve">
</t>
        </r>
      </text>
    </comment>
    <comment ref="C71" authorId="1" shapeId="0" xr:uid="{00000000-0006-0000-0500-00001A000000}">
      <text>
        <r>
          <rPr>
            <b/>
            <sz val="12"/>
            <color indexed="81"/>
            <rFont val="Tahoma"/>
            <family val="2"/>
          </rPr>
          <t>Information:</t>
        </r>
        <r>
          <rPr>
            <sz val="12"/>
            <color indexed="81"/>
            <rFont val="Tahoma"/>
            <family val="2"/>
          </rPr>
          <t xml:space="preserve">
Costs of documenting, preparing, publishing, disseminating and sharing research findings and supporting material are allowable charges against the grant. Please consult the office of Research for additional information.</t>
        </r>
      </text>
    </comment>
    <comment ref="C73" authorId="1" shapeId="0" xr:uid="{00000000-0006-0000-0500-00001B000000}">
      <text>
        <r>
          <rPr>
            <b/>
            <sz val="12"/>
            <color indexed="81"/>
            <rFont val="Tahoma"/>
            <family val="2"/>
          </rPr>
          <t>Information:</t>
        </r>
        <r>
          <rPr>
            <sz val="12"/>
            <color indexed="81"/>
            <rFont val="Tahoma"/>
            <family val="2"/>
          </rPr>
          <t xml:space="preserve">
If the need for consultant services is anticipated, the proposal narrative should provide appropriate rationale, and the summary proposal budget should estimate the amount of funds that may be required for this purpose. Costs of professional and consultant services rendered by persons who are members of a particular profession or possess a special skill and who are not officers or employees of ASU are allowable when reasonable in relation to the services rendered. However, payment for a consultant's services may not exceed the daily equivalent of the then current maximum rate paid to an Executive Schedule Level IV Federal employee.</t>
        </r>
        <r>
          <rPr>
            <sz val="8"/>
            <color indexed="81"/>
            <rFont val="Tahoma"/>
            <family val="2"/>
          </rPr>
          <t xml:space="preserve">
</t>
        </r>
      </text>
    </comment>
    <comment ref="C74" authorId="2" shapeId="0" xr:uid="{00000000-0006-0000-0500-00001C000000}">
      <text>
        <r>
          <rPr>
            <b/>
            <sz val="12"/>
            <color indexed="81"/>
            <rFont val="Tahoma"/>
            <family val="2"/>
          </rPr>
          <t>Information:</t>
        </r>
        <r>
          <rPr>
            <sz val="12"/>
            <color indexed="81"/>
            <rFont val="Tahoma"/>
            <family val="2"/>
          </rPr>
          <t xml:space="preserve">
Any agreement, other than one involving an employer-employee relationship, entered into by a prime contractor calling for supplies or services required solely for the performance of the prime contract. NOTE: in accordance with Appalachian's indirect cost rate agreement, no indirect costs can be charged to that portion of each subrecipient agreement in excess of $25,000. However, on projects where the negotiated rate is not applied, include the entire amount of your subaward on M73.</t>
        </r>
      </text>
    </comment>
    <comment ref="C77" authorId="4" shapeId="0" xr:uid="{00000000-0006-0000-0500-00001D000000}">
      <text>
        <r>
          <rPr>
            <b/>
            <sz val="12"/>
            <color indexed="81"/>
            <rFont val="Tahoma"/>
            <family val="2"/>
          </rPr>
          <t>Information:</t>
        </r>
        <r>
          <rPr>
            <sz val="12"/>
            <color indexed="81"/>
            <rFont val="Tahoma"/>
            <family val="2"/>
          </rPr>
          <t xml:space="preserve">
Payments for human subject research participants should be listed under Other. Other items here might include software licensing; rental of equipment and space; subscriptions; memberships; fees for use of labs or other campus services; insurance for shipping equipment.</t>
        </r>
      </text>
    </comment>
    <comment ref="B83" authorId="1" shapeId="0" xr:uid="{00000000-0006-0000-0500-00001E000000}">
      <text>
        <r>
          <rPr>
            <b/>
            <sz val="12"/>
            <color indexed="81"/>
            <rFont val="Tahoma"/>
            <family val="2"/>
          </rPr>
          <t>Information:</t>
        </r>
        <r>
          <rPr>
            <sz val="12"/>
            <color indexed="81"/>
            <rFont val="Tahoma"/>
            <family val="2"/>
          </rPr>
          <t xml:space="preserve">
ASU has a predetermined rate with the DHHS. ON-CAMPUS rate 38% Modified Total Direct Cost/ OFF-CAMPUS rate 20% Modified Total Direct Cost.</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McCaffrey, Kerri</author>
    <author>Appstate User</author>
    <author>Pat</author>
    <author>Cornette, Patricia</author>
    <author>techsupport</author>
  </authors>
  <commentList>
    <comment ref="O1" authorId="0" shapeId="0" xr:uid="{00000000-0006-0000-0600-000001000000}">
      <text>
        <r>
          <rPr>
            <b/>
            <sz val="9"/>
            <color indexed="81"/>
            <rFont val="Tahoma"/>
            <family val="2"/>
          </rPr>
          <t>McCaffrey, Kerri:</t>
        </r>
        <r>
          <rPr>
            <sz val="9"/>
            <color indexed="81"/>
            <rFont val="Tahoma"/>
            <family val="2"/>
          </rPr>
          <t xml:space="preserve">
Enter Full 12-months if for full-year project</t>
        </r>
      </text>
    </comment>
    <comment ref="H5" authorId="1" shapeId="0" xr:uid="{00000000-0006-0000-0600-000002000000}">
      <text>
        <r>
          <rPr>
            <b/>
            <sz val="12"/>
            <color indexed="81"/>
            <rFont val="Tahoma"/>
            <family val="2"/>
          </rPr>
          <t>Information:</t>
        </r>
        <r>
          <rPr>
            <sz val="12"/>
            <color indexed="81"/>
            <rFont val="Tahoma"/>
            <family val="2"/>
          </rPr>
          <t xml:space="preserve">
Insert the effort used by the faculty member for this project. Academic Year Salaries. AY are based on the individual faculty member's regular compensation for the continuous period which, under ASU's policies, constitutes the basis of his/her salary. FTE equivalence 01 class = 25% effort.</t>
        </r>
      </text>
    </comment>
    <comment ref="J5" authorId="1" shapeId="0" xr:uid="{00000000-0006-0000-0600-000003000000}">
      <text>
        <r>
          <rPr>
            <b/>
            <sz val="12"/>
            <color indexed="81"/>
            <rFont val="Tahoma"/>
            <family val="2"/>
          </rPr>
          <t>Information:</t>
        </r>
        <r>
          <rPr>
            <sz val="12"/>
            <color indexed="81"/>
            <rFont val="Tahoma"/>
            <family val="2"/>
          </rPr>
          <t xml:space="preserve">
Insert the effort used by the faculty member for this project. Periods Outside the Academic Year. During the summer months, salary is to be paid at a monthly rate not in excess of the base salary divided by the number of months in the period for which the base salary is paid.</t>
        </r>
      </text>
    </comment>
    <comment ref="L5" authorId="1" shapeId="0" xr:uid="{00000000-0006-0000-0600-000004000000}">
      <text>
        <r>
          <rPr>
            <b/>
            <sz val="12"/>
            <color indexed="81"/>
            <rFont val="Tahoma"/>
            <family val="2"/>
          </rPr>
          <t>Information:</t>
        </r>
        <r>
          <rPr>
            <sz val="12"/>
            <color indexed="81"/>
            <rFont val="Tahoma"/>
            <family val="2"/>
          </rPr>
          <t xml:space="preserve">
Please insert Base Salary in accordance with ASU guidelines.</t>
        </r>
      </text>
    </comment>
    <comment ref="M5" authorId="1" shapeId="0" xr:uid="{00000000-0006-0000-0600-000005000000}">
      <text>
        <r>
          <rPr>
            <b/>
            <sz val="12"/>
            <color indexed="81"/>
            <rFont val="Tahoma"/>
            <family val="2"/>
          </rPr>
          <t xml:space="preserve">Information:
</t>
        </r>
        <r>
          <rPr>
            <sz val="12"/>
            <color indexed="81"/>
            <rFont val="Tahoma"/>
            <family val="2"/>
          </rPr>
          <t>In this column you should have the total of your academic year and summer salaries for this project.</t>
        </r>
      </text>
    </comment>
    <comment ref="N5" authorId="1" shapeId="0" xr:uid="{00000000-0006-0000-0600-000006000000}">
      <text>
        <r>
          <rPr>
            <b/>
            <sz val="12"/>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text>
    </comment>
    <comment ref="B7" authorId="1" shapeId="0" xr:uid="{00000000-0006-0000-0600-000007000000}">
      <text>
        <r>
          <rPr>
            <b/>
            <sz val="12"/>
            <color indexed="81"/>
            <rFont val="Tahoma"/>
            <family val="2"/>
          </rPr>
          <t>Information:</t>
        </r>
        <r>
          <rPr>
            <sz val="12"/>
            <color indexed="81"/>
            <rFont val="Tahoma"/>
            <family val="2"/>
          </rPr>
          <t xml:space="preserve">
Please list all ASU investigators participating in this project.</t>
        </r>
      </text>
    </comment>
    <comment ref="L17" authorId="1" shapeId="0" xr:uid="{00000000-0006-0000-0600-000008000000}">
      <text>
        <r>
          <rPr>
            <b/>
            <sz val="12"/>
            <color indexed="81"/>
            <rFont val="Tahoma"/>
            <family val="2"/>
          </rPr>
          <t>Information:</t>
        </r>
        <r>
          <rPr>
            <sz val="12"/>
            <color indexed="81"/>
            <rFont val="Tahoma"/>
            <family val="2"/>
          </rPr>
          <t xml:space="preserve">
Please insert Base Salary in accordance with ASU guidelines.</t>
        </r>
      </text>
    </comment>
    <comment ref="M17" authorId="1" shapeId="0" xr:uid="{00000000-0006-0000-0600-000009000000}">
      <text>
        <r>
          <rPr>
            <b/>
            <sz val="12"/>
            <color indexed="81"/>
            <rFont val="Tahoma"/>
            <family val="2"/>
          </rPr>
          <t xml:space="preserve">Information:
</t>
        </r>
        <r>
          <rPr>
            <sz val="12"/>
            <color indexed="81"/>
            <rFont val="Tahoma"/>
            <family val="2"/>
          </rPr>
          <t>In this column you should have the total of your salary based on your effort on this project.</t>
        </r>
      </text>
    </comment>
    <comment ref="N17" authorId="1" shapeId="0" xr:uid="{00000000-0006-0000-0600-00000A000000}">
      <text>
        <r>
          <rPr>
            <b/>
            <sz val="12"/>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text>
    </comment>
    <comment ref="B18" authorId="1" shapeId="0" xr:uid="{00000000-0006-0000-0600-00000B000000}">
      <text>
        <r>
          <rPr>
            <b/>
            <sz val="12"/>
            <color indexed="81"/>
            <rFont val="Tahoma"/>
            <family val="2"/>
          </rPr>
          <t xml:space="preserve">Information: 
</t>
        </r>
        <r>
          <rPr>
            <sz val="12"/>
            <color indexed="81"/>
            <rFont val="Tahoma"/>
            <family val="2"/>
          </rPr>
          <t xml:space="preserve">Please list the remuneration paid currently or accrued by ASU for employees working on this project. Please note that such expenses are allowable to the extent that: 1) the total compensation to individual employees is reasonable for the work performed and conforms to ASU's established policies and can be consistently applied to both government and non-government activities; and 2) the charges for work performed directly under this project and for other work allocable as indirect costs are determined and documented as provided in the applicable Federal cost principles. </t>
        </r>
      </text>
    </comment>
    <comment ref="L26" authorId="1" shapeId="0" xr:uid="{00000000-0006-0000-0600-00000C000000}">
      <text>
        <r>
          <rPr>
            <b/>
            <sz val="12"/>
            <color indexed="81"/>
            <rFont val="Tahoma"/>
            <family val="2"/>
          </rPr>
          <t>Information:</t>
        </r>
        <r>
          <rPr>
            <sz val="12"/>
            <color indexed="81"/>
            <rFont val="Tahoma"/>
            <family val="2"/>
          </rPr>
          <t xml:space="preserve">
Please insert Base Salary in accordance with ASU guidelines.</t>
        </r>
      </text>
    </comment>
    <comment ref="M26" authorId="1" shapeId="0" xr:uid="{00000000-0006-0000-0600-00000D000000}">
      <text>
        <r>
          <rPr>
            <b/>
            <sz val="12"/>
            <color indexed="81"/>
            <rFont val="Tahoma"/>
            <family val="2"/>
          </rPr>
          <t xml:space="preserve">Information:
</t>
        </r>
        <r>
          <rPr>
            <sz val="12"/>
            <color indexed="81"/>
            <rFont val="Tahoma"/>
            <family val="2"/>
          </rPr>
          <t>In this column you should have the total of your academic year and summer salaries for this project.</t>
        </r>
      </text>
    </comment>
    <comment ref="N26" authorId="1" shapeId="0" xr:uid="{00000000-0006-0000-0600-00000E000000}">
      <text>
        <r>
          <rPr>
            <b/>
            <sz val="12"/>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r>
          <rPr>
            <sz val="8"/>
            <color indexed="81"/>
            <rFont val="Tahoma"/>
            <family val="2"/>
          </rPr>
          <t xml:space="preserve">
</t>
        </r>
      </text>
    </comment>
    <comment ref="H27" authorId="1" shapeId="0" xr:uid="{00000000-0006-0000-0600-00000F000000}">
      <text>
        <r>
          <rPr>
            <b/>
            <sz val="12"/>
            <color indexed="81"/>
            <rFont val="Tahoma"/>
            <family val="2"/>
          </rPr>
          <t xml:space="preserve">Information:
</t>
        </r>
        <r>
          <rPr>
            <sz val="12"/>
            <color indexed="81"/>
            <rFont val="Tahoma"/>
            <family val="2"/>
          </rPr>
          <t xml:space="preserve">Insert the number of academic term hours. </t>
        </r>
      </text>
    </comment>
    <comment ref="J27" authorId="1" shapeId="0" xr:uid="{00000000-0006-0000-0600-000010000000}">
      <text>
        <r>
          <rPr>
            <b/>
            <sz val="12"/>
            <color indexed="81"/>
            <rFont val="Tahoma"/>
            <family val="2"/>
          </rPr>
          <t>Information:</t>
        </r>
        <r>
          <rPr>
            <sz val="12"/>
            <color indexed="81"/>
            <rFont val="Tahoma"/>
            <family val="2"/>
          </rPr>
          <t xml:space="preserve">
Insert the number of summer term hours. </t>
        </r>
      </text>
    </comment>
    <comment ref="B28" authorId="1" shapeId="0" xr:uid="{00000000-0006-0000-0600-000011000000}">
      <text>
        <r>
          <rPr>
            <b/>
            <sz val="12"/>
            <color indexed="81"/>
            <rFont val="Tahoma"/>
            <family val="2"/>
          </rPr>
          <t xml:space="preserve">Information:
</t>
        </r>
        <r>
          <rPr>
            <sz val="12"/>
            <color indexed="81"/>
            <rFont val="Tahoma"/>
            <family val="2"/>
          </rPr>
          <t>Assistantship stipends are usually based on twenty (20) hours per week (15 weeks per semester) or twenty (20) hours per week (for five weeks) during the summer term, but may vary by program/project dependent upon duties</t>
        </r>
      </text>
    </comment>
    <comment ref="B42" authorId="1" shapeId="0" xr:uid="{55624EB7-7D13-4D49-B14A-7ACDADAEB24E}">
      <text>
        <r>
          <rPr>
            <b/>
            <sz val="12"/>
            <color indexed="81"/>
            <rFont val="Tahoma"/>
            <family val="2"/>
          </rPr>
          <t>Information:</t>
        </r>
        <r>
          <rPr>
            <sz val="12"/>
            <color indexed="81"/>
            <rFont val="Tahoma"/>
            <family val="2"/>
          </rPr>
          <t xml:space="preserve">
Please list any tangible nonexpendable personal property including exempt property charged directly to the grant having a useful life of more than one year and an acquisition cost of $5,000 or more per unit. 
For materials or supplies costing LESS THAN $5,000 per single unit, please list in the apropriate cells O67-69</t>
        </r>
      </text>
    </comment>
    <comment ref="B51" authorId="1" shapeId="0" xr:uid="{00000000-0006-0000-0600-000013000000}">
      <text>
        <r>
          <rPr>
            <b/>
            <sz val="12"/>
            <color indexed="81"/>
            <rFont val="Tahoma"/>
            <family val="2"/>
          </rPr>
          <t>Information:</t>
        </r>
        <r>
          <rPr>
            <sz val="12"/>
            <color indexed="81"/>
            <rFont val="Tahoma"/>
            <family val="2"/>
          </rPr>
          <t xml:space="preserve">
Expenses for transportation, and related items incurred by project personnel. Travel allowances must be reasonable, in conformance with ASU's policies and limited to the actual travel time required to reach the conference/event location by the most direct route available. Receipts for hotel charges are required. Excess subsistence for meals is not allowed except for out-of-country travel on a prior approval basis.</t>
        </r>
        <r>
          <rPr>
            <sz val="8"/>
            <color indexed="81"/>
            <rFont val="Tahoma"/>
            <family val="2"/>
          </rPr>
          <t xml:space="preserve">
</t>
        </r>
      </text>
    </comment>
    <comment ref="C52" authorId="2" shapeId="0" xr:uid="{00000000-0006-0000-0600-000014000000}">
      <text>
        <r>
          <rPr>
            <b/>
            <sz val="12"/>
            <color indexed="81"/>
            <rFont val="Tahoma"/>
            <family val="2"/>
          </rPr>
          <t xml:space="preserve">Information:
</t>
        </r>
        <r>
          <rPr>
            <sz val="12"/>
            <color indexed="81"/>
            <rFont val="Tahoma"/>
            <family val="2"/>
          </rPr>
          <t xml:space="preserve">For latest information on travel costs, including: mileage, lodging, per diem, etc. please go to: 
</t>
        </r>
        <r>
          <rPr>
            <b/>
            <sz val="12"/>
            <color indexed="39"/>
            <rFont val="Tahoma"/>
            <family val="2"/>
          </rPr>
          <t>http://orsp.appstate.edu/prepare-budget/non-personnel-direct-costs/travel</t>
        </r>
      </text>
    </comment>
    <comment ref="C53" authorId="1" shapeId="0" xr:uid="{00000000-0006-0000-0600-000015000000}">
      <text>
        <r>
          <rPr>
            <b/>
            <sz val="12"/>
            <color indexed="81"/>
            <rFont val="Tahoma"/>
            <family val="2"/>
          </rPr>
          <t>Information:</t>
        </r>
        <r>
          <rPr>
            <sz val="12"/>
            <color indexed="81"/>
            <rFont val="Tahoma"/>
            <family val="2"/>
          </rPr>
          <t xml:space="preserve">
Please review the information tab for description of allowable costs.</t>
        </r>
      </text>
    </comment>
    <comment ref="B57" authorId="1" shapeId="0" xr:uid="{00000000-0006-0000-0600-000016000000}">
      <text>
        <r>
          <rPr>
            <b/>
            <sz val="12"/>
            <color indexed="81"/>
            <rFont val="Tahoma"/>
            <family val="2"/>
          </rPr>
          <t>Information:</t>
        </r>
        <r>
          <rPr>
            <sz val="12"/>
            <color indexed="81"/>
            <rFont val="Tahoma"/>
            <family val="2"/>
          </rPr>
          <t xml:space="preserve">
Participant support costs are direct costs for items such as stipends or subsistence allowances, travel allowances and registration fees paid to or on behalf of participants or trainees (but not employees) in connection with project meetings, conferences, symposia or training projects. Funds provided for participant support may not be used by grantees for other categories of expense without the specific prior written approval. 
Participant support allowances may not be paid to trainees who are receiving compensation, either directly or indirectly, from other Federal government sources while participating in the project.</t>
        </r>
      </text>
    </comment>
    <comment ref="C58" authorId="1" shapeId="0" xr:uid="{00000000-0006-0000-0600-000017000000}">
      <text>
        <r>
          <rPr>
            <b/>
            <sz val="12"/>
            <color indexed="81"/>
            <rFont val="Tahoma"/>
            <family val="2"/>
          </rPr>
          <t>Information:</t>
        </r>
        <r>
          <rPr>
            <sz val="12"/>
            <color indexed="81"/>
            <rFont val="Tahoma"/>
            <family val="2"/>
          </rPr>
          <t xml:space="preserve">
Participants may be paid a stipend, per diem or subsistence allowance, based on the type and duration of the activity, as outlined in the grant. Such allowances must be reasonable, in conformance with ASU's policies and limited to the days of attendance at the conference/event.</t>
        </r>
      </text>
    </comment>
    <comment ref="C59" authorId="1" shapeId="0" xr:uid="{00000000-0006-0000-0600-000018000000}">
      <text>
        <r>
          <rPr>
            <b/>
            <sz val="12"/>
            <color indexed="81"/>
            <rFont val="Tahoma"/>
            <family val="2"/>
          </rPr>
          <t>Information:</t>
        </r>
        <r>
          <rPr>
            <sz val="12"/>
            <color indexed="81"/>
            <rFont val="Tahoma"/>
            <family val="2"/>
          </rPr>
          <t xml:space="preserve">
Travel allowances must be reasonable, in conformance with ASU's policies and limited to the actual travel time required to reach the conference/event location by the most direct route available. </t>
        </r>
      </text>
    </comment>
    <comment ref="C68" authorId="3" shapeId="0" xr:uid="{00000000-0006-0000-0600-000019000000}">
      <text>
        <r>
          <rPr>
            <b/>
            <sz val="12"/>
            <color indexed="81"/>
            <rFont val="Tahoma"/>
            <family val="2"/>
          </rPr>
          <t xml:space="preserve">Information:
</t>
        </r>
        <r>
          <rPr>
            <sz val="12"/>
            <color indexed="81"/>
            <rFont val="Tahoma"/>
            <family val="2"/>
          </rPr>
          <t xml:space="preserve">Please list any tangible nonexpendable personal property including exempt property charged directly to the grant with an acquisition cost of $1,500 or less per unit. </t>
        </r>
        <r>
          <rPr>
            <sz val="8"/>
            <color indexed="81"/>
            <rFont val="Tahoma"/>
            <family val="2"/>
          </rPr>
          <t xml:space="preserve">
</t>
        </r>
      </text>
    </comment>
    <comment ref="C71" authorId="1" shapeId="0" xr:uid="{00000000-0006-0000-0600-00001A000000}">
      <text>
        <r>
          <rPr>
            <b/>
            <sz val="12"/>
            <color indexed="81"/>
            <rFont val="Tahoma"/>
            <family val="2"/>
          </rPr>
          <t>Information:</t>
        </r>
        <r>
          <rPr>
            <sz val="12"/>
            <color indexed="81"/>
            <rFont val="Tahoma"/>
            <family val="2"/>
          </rPr>
          <t xml:space="preserve">
Costs of documenting, preparing, publishing, disseminating and sharing research findings and supporting material are allowable charges against the grant. Please consult the office of Research for additional information.</t>
        </r>
      </text>
    </comment>
    <comment ref="C73" authorId="1" shapeId="0" xr:uid="{00000000-0006-0000-0600-00001B000000}">
      <text>
        <r>
          <rPr>
            <b/>
            <sz val="12"/>
            <color indexed="81"/>
            <rFont val="Tahoma"/>
            <family val="2"/>
          </rPr>
          <t>Information:</t>
        </r>
        <r>
          <rPr>
            <sz val="12"/>
            <color indexed="81"/>
            <rFont val="Tahoma"/>
            <family val="2"/>
          </rPr>
          <t xml:space="preserve">
If the need for consultant services is anticipated, the proposal narrative should provide appropriate rationale, and the summary proposal budget should estimate the amount of funds that may be required for this purpose. Costs of professional and consultant services rendered by persons who are members of a particular profession or possess a special skill and who are not officers or employees of ASU are allowable when reasonable in relation to the services rendered. However, payment for a consultant's services may not exceed the daily equivalent of the then current maximum rate paid to an Executive Schedule Level IV Federal employee.</t>
        </r>
        <r>
          <rPr>
            <sz val="8"/>
            <color indexed="81"/>
            <rFont val="Tahoma"/>
            <family val="2"/>
          </rPr>
          <t xml:space="preserve">
</t>
        </r>
      </text>
    </comment>
    <comment ref="C74" authorId="2" shapeId="0" xr:uid="{00000000-0006-0000-0600-00001C000000}">
      <text>
        <r>
          <rPr>
            <b/>
            <sz val="12"/>
            <color indexed="81"/>
            <rFont val="Tahoma"/>
            <family val="2"/>
          </rPr>
          <t>Information:</t>
        </r>
        <r>
          <rPr>
            <sz val="12"/>
            <color indexed="81"/>
            <rFont val="Tahoma"/>
            <family val="2"/>
          </rPr>
          <t xml:space="preserve">
Any agreement, other than one involving an employer-employee relationship, entered into by a prime contractor calling for supplies or services required solely for the performance of the prime contract. NOTE: in accordance with Appalachian's indirect cost rate agreement, no indirect costs can be charged to that portion of each subrecipient agreement in excess of $25,000. However, on projects where the negotiated rate is not applied, include the entire amount of your subaward on M73.</t>
        </r>
      </text>
    </comment>
    <comment ref="C77" authorId="4" shapeId="0" xr:uid="{00000000-0006-0000-0600-00001D000000}">
      <text>
        <r>
          <rPr>
            <b/>
            <sz val="12"/>
            <color indexed="81"/>
            <rFont val="Tahoma"/>
            <family val="2"/>
          </rPr>
          <t>Information:</t>
        </r>
        <r>
          <rPr>
            <sz val="12"/>
            <color indexed="81"/>
            <rFont val="Tahoma"/>
            <family val="2"/>
          </rPr>
          <t xml:space="preserve">
Payments for human subject research participants should be listed under Other. Other items here might include software licensing; rental of equipment and space; subscriptions; memberships; fees for use of labs or other campus services; insurance for shipping equipment.</t>
        </r>
      </text>
    </comment>
    <comment ref="B83" authorId="1" shapeId="0" xr:uid="{00000000-0006-0000-0600-00001E000000}">
      <text>
        <r>
          <rPr>
            <b/>
            <sz val="12"/>
            <color indexed="81"/>
            <rFont val="Tahoma"/>
            <family val="2"/>
          </rPr>
          <t>Information:</t>
        </r>
        <r>
          <rPr>
            <sz val="12"/>
            <color indexed="81"/>
            <rFont val="Tahoma"/>
            <family val="2"/>
          </rPr>
          <t xml:space="preserve">
ASU has a predetermined rate with the DHHS. ON-CAMPUS rate 38% Modified Total Direct Cost/ OFF-CAMPUS rate 20% Modified Total Direct Cost.</t>
        </r>
      </text>
    </comment>
  </commentList>
</comments>
</file>

<file path=xl/sharedStrings.xml><?xml version="1.0" encoding="utf-8"?>
<sst xmlns="http://schemas.openxmlformats.org/spreadsheetml/2006/main" count="937" uniqueCount="231">
  <si>
    <t>A student who is enrolled in a degree program (part-time or full-time) leading to a bachelor’s degree.</t>
  </si>
  <si>
    <t>TOTAL PERSONNEL  NSF</t>
  </si>
  <si>
    <t>TOTAL EQUIPMENT  NSF</t>
  </si>
  <si>
    <t>TOTAL TRAVEL  NSF</t>
  </si>
  <si>
    <t>*Notes:</t>
    <phoneticPr fontId="2" type="noConversion"/>
  </si>
  <si>
    <r>
      <t>*Notes</t>
    </r>
    <r>
      <rPr>
        <sz val="12"/>
        <rFont val="Tahoma"/>
        <family val="2"/>
      </rPr>
      <t>:</t>
    </r>
    <phoneticPr fontId="2" type="noConversion"/>
  </si>
  <si>
    <t>Hourly rate</t>
  </si>
  <si>
    <t>Graduate Assistant</t>
  </si>
  <si>
    <t>NSF BUDGET CALCULATION SHEET</t>
  </si>
  <si>
    <t>NSF Budget Template - Information</t>
  </si>
  <si>
    <t>Types of budget templates</t>
  </si>
  <si>
    <t>TOTAL DIRECT COSTS NSF</t>
  </si>
  <si>
    <t>TOTAL REQUEST NSF</t>
  </si>
  <si>
    <t>TOTAL PERSONNEL NSF</t>
  </si>
  <si>
    <t>TOTAL EQUIPMENT NSF</t>
  </si>
  <si>
    <t>TOTAL TRAVEL NSF</t>
  </si>
  <si>
    <t>TOTAL OTHER DIRECT COSTS NSF</t>
  </si>
  <si>
    <t>TOTAL OTHER DIRECT COSTS  NSF</t>
  </si>
  <si>
    <t>TOTAL DIRECT COSTS  NSF</t>
  </si>
  <si>
    <t>TOTAL REQUEST  NSF</t>
  </si>
  <si>
    <t>Travel</t>
  </si>
  <si>
    <t>Subsistence</t>
  </si>
  <si>
    <t>Other</t>
  </si>
  <si>
    <t>OTHER DIRECT COSTS</t>
  </si>
  <si>
    <t>Materials and Supplies</t>
  </si>
  <si>
    <t>Publication Costs</t>
  </si>
  <si>
    <t>INDIRECT COSTS</t>
  </si>
  <si>
    <t xml:space="preserve">DOMESTIC </t>
  </si>
  <si>
    <t>DOMESTIC</t>
  </si>
  <si>
    <t>FUND #:</t>
  </si>
  <si>
    <t>Glossary of Terms</t>
  </si>
  <si>
    <t>TRAVEL</t>
  </si>
  <si>
    <t>FOREIGN</t>
  </si>
  <si>
    <t>Stipends</t>
  </si>
  <si>
    <t>RATE:</t>
  </si>
  <si>
    <t>BASE:</t>
  </si>
  <si>
    <t>Communication (postage/phone)</t>
  </si>
  <si>
    <t>Summer</t>
  </si>
  <si>
    <t>Acad Yr</t>
  </si>
  <si>
    <t>PM</t>
  </si>
  <si>
    <t>Base salary</t>
  </si>
  <si>
    <t xml:space="preserve">Salary </t>
  </si>
  <si>
    <t xml:space="preserve">Fringe </t>
  </si>
  <si>
    <t>Sub TOTAL</t>
  </si>
  <si>
    <t>Effort</t>
  </si>
  <si>
    <t>request</t>
  </si>
  <si>
    <t>benefits</t>
  </si>
  <si>
    <t>Banner code</t>
  </si>
  <si>
    <t>insert name</t>
  </si>
  <si>
    <t xml:space="preserve">Calendar </t>
  </si>
  <si>
    <t>Academic</t>
  </si>
  <si>
    <t>Year Hrs</t>
  </si>
  <si>
    <t>hours</t>
  </si>
  <si>
    <t>Project title:</t>
  </si>
  <si>
    <t xml:space="preserve">Material/Supplies: (expendable items w/ useful life of less than 1 yr.) </t>
  </si>
  <si>
    <t xml:space="preserve">Small Equipment: (non-expendable items/equipment costing less than $5,000) </t>
  </si>
  <si>
    <t>Computer/Computer equipment: (laptops/desktops/tablets/printers, etc. costing less than $5,000)</t>
  </si>
  <si>
    <t>Tuition/Scholarship/Fellowship (tuition paid in lieu of wages should be entered above as salary)</t>
  </si>
  <si>
    <t>TOTAL ASU PERSONNEL (9-month faculty) NSF</t>
  </si>
  <si>
    <t>TOTAL ASU PERSONNEL (12-month EPA-Admin &amp; SPA) NSF</t>
  </si>
  <si>
    <t>STUDENT/NON-STUDENT TEMP PERSONNEL</t>
  </si>
  <si>
    <t>Undergrad/Grad. Student (Assistantship/Student temp)</t>
  </si>
  <si>
    <t>Non-student temp.</t>
  </si>
  <si>
    <t>TOTAL STUDENT/NON-STUDENT TEMP PERSONNEL NSF</t>
  </si>
  <si>
    <t>Non-student temp</t>
  </si>
  <si>
    <t>ASU PERSONNEL: 9-month appointments (faculty)</t>
  </si>
  <si>
    <t xml:space="preserve">ASU PERSONNEL: 12-month appointments (EPA-Admin &amp; SPA) </t>
  </si>
  <si>
    <t>ASU PERSONNEL: Twelve-month appointments (EPA-Admin &amp; SPA)</t>
  </si>
  <si>
    <t>TRAVEL WORKSHEET</t>
  </si>
  <si>
    <t xml:space="preserve">Project Title: </t>
  </si>
  <si>
    <t>DOMESTIC TRAVEL</t>
  </si>
  <si>
    <t>Trip 1</t>
  </si>
  <si>
    <t>Trip 2</t>
  </si>
  <si>
    <t>Trip 3</t>
  </si>
  <si>
    <t>Trip 4</t>
  </si>
  <si>
    <t>Destination:</t>
  </si>
  <si>
    <t xml:space="preserve">Personnel traveling: </t>
  </si>
  <si>
    <t>Airfare</t>
  </si>
  <si>
    <t>Hotel</t>
  </si>
  <si>
    <t>$/night</t>
  </si>
  <si>
    <t># nights</t>
  </si>
  <si>
    <t>Per diem</t>
  </si>
  <si>
    <t>$/day</t>
  </si>
  <si>
    <t># days</t>
  </si>
  <si>
    <t>Mileage to/fm. airport, meeting, field site, etc.</t>
  </si>
  <si>
    <t>$/mile</t>
  </si>
  <si>
    <t># miles</t>
  </si>
  <si>
    <t>Transportation to/fm. airport &amp; hotel</t>
  </si>
  <si>
    <t>Ground transportation (cabs, rental car)</t>
  </si>
  <si>
    <t>Airport parking</t>
  </si>
  <si>
    <t>Hotel parking</t>
  </si>
  <si>
    <t>Tips</t>
  </si>
  <si>
    <t>Conference registration fees</t>
  </si>
  <si>
    <t xml:space="preserve">Other: </t>
  </si>
  <si>
    <t>SUBTOTAL</t>
  </si>
  <si>
    <t>Number of persons traveling</t>
  </si>
  <si>
    <t>TOTAL TRIP 1</t>
  </si>
  <si>
    <t>TOTAL TRIP 2</t>
  </si>
  <si>
    <t>TOTAL TRIP 3</t>
  </si>
  <si>
    <t>TOTAL TRIP 4</t>
  </si>
  <si>
    <t>FOREIGN TRAVEL</t>
  </si>
  <si>
    <t>Click here for more information on Appalachian's per diem rates and travel policies.</t>
  </si>
  <si>
    <t>Insert name</t>
  </si>
  <si>
    <t>TOTAL PARTICIPANT/TRAINEE COSTS NSF</t>
  </si>
  <si>
    <t>PARTICIPANT/TRAINEE COSTS</t>
  </si>
  <si>
    <t>TOTAL PARTICIPANT/TRAINEE COSTS  NSF</t>
  </si>
  <si>
    <t>Participant/trainee costs</t>
  </si>
  <si>
    <t>Principal Investigator, Program Director, or Project Director</t>
  </si>
  <si>
    <t>Tuition paid as financial aid</t>
  </si>
  <si>
    <t>Fringe benefits</t>
  </si>
  <si>
    <t xml:space="preserve">Travel </t>
  </si>
  <si>
    <t>Tuition paid as wages</t>
  </si>
  <si>
    <t xml:space="preserve">Postdoctoral associate </t>
  </si>
  <si>
    <t>Graduate student/student temp</t>
  </si>
  <si>
    <t xml:space="preserve">Other professional </t>
  </si>
  <si>
    <t xml:space="preserve">Base salary  </t>
  </si>
  <si>
    <t>Publication costs</t>
  </si>
  <si>
    <t>Materials and supplies</t>
  </si>
  <si>
    <t>PARTICIPANT/TRAINEE Costs</t>
  </si>
  <si>
    <t xml:space="preserve">Total Travel Per Year </t>
  </si>
  <si>
    <t>(with annual increases of 5%)</t>
  </si>
  <si>
    <t>Domestic</t>
  </si>
  <si>
    <t>Foreign</t>
  </si>
  <si>
    <t>Total</t>
  </si>
  <si>
    <t>TOTAL TRIP</t>
  </si>
  <si>
    <t>Total Number of Trips</t>
  </si>
  <si>
    <t>SUBTOTAL MATERIALS AND SUPPLIES</t>
  </si>
  <si>
    <t>Other  (examples: software licensing; equipment/space rental; fees for campus services; data management/IT support; human subject payments)</t>
  </si>
  <si>
    <t>Consultant/Contractor</t>
  </si>
  <si>
    <t>PLEASE NOTE: Values from the "Total Travel Per Year" chart at the right will  automatically carry over to fiscal/project year tabs; but you may adjust them manually if need be.</t>
  </si>
  <si>
    <t>Subrecipient Agreements - Portion under $25,000</t>
  </si>
  <si>
    <t>Subrecipient Agreements - Portion in excess of $25,000</t>
  </si>
  <si>
    <t xml:space="preserve">The Sponsored Programs/Special Funds Accounting (SP/SFA) Budget Template is an internal tool to help grant writers develop an accurate budget that is transferable to Banner Finance if the proposal is funded. </t>
  </si>
  <si>
    <t xml:space="preserve">If your proposal is complex or multi-year, Sponsord Programs staff may complete or assist you with the completion of the budget template to insure that costs are calculated correctly. </t>
  </si>
  <si>
    <t>Tips for using the SP/SFA Budget Template:</t>
  </si>
  <si>
    <t>1. Because formulas in cells are locked, save the file to your desktop first.</t>
  </si>
  <si>
    <t>1) MTDC (yellow template) – Calculates F&amp;A/indirect costs on all direct costs with the exception of: equipment over $5000, capital expenditures, charges for patient care, rental costs, tuition remission, scholarships and fellowships, participant support costs, and the portion of each subrecipient agreement in excess of $25,000.  A column is included for cost share, which should be avoided if not required by the sponsor.</t>
  </si>
  <si>
    <t>2) NSF (green template) – Calculates F&amp;A/indirect costs on all direct costs with exception of: equipment over $5000, capital expenditures, charges for patient care, rental costs, tuition remission, scholarships and fellowships, participant support costs, and the portion of each subrecipient agreement in excess of $25,000.  Cost share is not allowed.</t>
  </si>
  <si>
    <t>3) TDC (blue template) – Calculates F&amp;A/indirect costs on all direct costs without exception (i.e., state contracts that  will only allow 10% overhead on total direct costs). A column is included for cost share, which may or may not be required by Sponsor.</t>
  </si>
  <si>
    <t>4) NIH (orange template) – Calculates F&amp;A/indirect costs on all direct costs with exception of: equipment over $5000, capital expenditures, charges for patient care, rental costs, tuition remission, scholarships and fellowships, participant support costs, and the portion of each subrecipient agreement in excess of $25,000. A column is included for cost share, which may or may not be required by Sponsor.</t>
  </si>
  <si>
    <t>The individual(s) designated by the applicant organization to have the appropriate level of authority and responsibility to direct the project or program to be supported by the award. Appalachian may designate multiple individuals as principal investigators who share the authority and responsibility for leading and directing the project, intellectually and logistically.</t>
  </si>
  <si>
    <t xml:space="preserve">Senior personnel </t>
  </si>
  <si>
    <t>In addition to the principal investigator, Senior Personnel are defined as individuals who contribute to the scientific development or execution of the project in a substantive, measurable way, whether or not salaries are requested.</t>
  </si>
  <si>
    <t>Academic year salaries</t>
  </si>
  <si>
    <r>
      <t>Summer salary</t>
    </r>
    <r>
      <rPr>
        <sz val="8.8000000000000007"/>
        <rFont val="Tahoma"/>
        <family val="2"/>
      </rPr>
      <t xml:space="preserve"> (or periods outside the academic year) </t>
    </r>
  </si>
  <si>
    <t>During the summer months, salary is to be paid at a monthly rate not in excess of the base salary divided by the number of months in the period for which the base salary is paid.</t>
  </si>
  <si>
    <t>Base salary is the annual compensation that Appalachian pays for an employee’s appointment, whether that individual’s time is spent on research, teaching, or other activities. Base salary excludes any income an individual may be permitted to earn outside of duties to Appalachian.</t>
  </si>
  <si>
    <t>An individual who received a Ph.D., M.D., D.Sc., or equivalent degree less than five years ago, who is not a member of Appalachian's faculty, and who is not reported under Senior Personnel above.</t>
  </si>
  <si>
    <t>Undergraduate student</t>
  </si>
  <si>
    <t>A full-time graduate student that qualifies for a graduate assistantship, as defined by the Graduate School, and is working on the project in a research capacity.</t>
  </si>
  <si>
    <t>A part-time or full-time student working on the project in a research capacity who holds at least a bachelor’s degree and is enrolled in a degree program leading to an advanced degree.</t>
  </si>
  <si>
    <t>Add the tuition (including out-of-state rate when appropriate) to assistantship, and enter on budget form under Personnel costs. In the event tuition is paid as wages, F&amp;A costs are incurred on the total amount, and the student pays taxes on the total amount. In the event the assistantship is revoked or student ceases work, the tuition ends as well.</t>
  </si>
  <si>
    <t>Enter the tuition (including out-of-state rate when appropriate) separately from the assistantship under "Other Direct Costs" on the budget form. In the event tuition is paid as financial aid, F&amp;A costs are not incurred on the total amount, and the student will not pays taxes on the total amount. In the event the assistantship is revoked, or student ceases work, the tuition may not be discontinued.  Please note that this option is not permitted by National Institutes of Health (NIH) research and some National Science Foundation (NSF) grants.</t>
  </si>
  <si>
    <t>A person who may or may not hold a doctoral degree or its equivalent, who is considered a professional, and is not reported as a Principal Investigator, faculty associate, postdoctoral associate, or student. Examples of persons included in this category are doctoral associates not reported under Senior Personnel, professional technicians, physicians, veterinarians, system experts, computer programmers, and design engineers.</t>
  </si>
  <si>
    <r>
      <t>Equipment</t>
    </r>
    <r>
      <rPr>
        <sz val="8.8000000000000007"/>
        <rFont val="Tahoma"/>
        <family val="2"/>
      </rPr>
      <t xml:space="preserve">  </t>
    </r>
  </si>
  <si>
    <t>Means tangible, nonexpendable, personal property including exempt property charged directly to the grant having a useful life of more than one year and an acquisition cost of $5,000 or more per unit.</t>
  </si>
  <si>
    <t>Expenses for transportation and related items incurred by project personnel who are on travel status on business related to the project as allowable by the Sponsor's and/or Appalachian's policies. Travel allowances must be reasonable, in conformance with Appalachian's policies, and limited to the actual travel time required to reach the conference/event location by the most direct route available. Receipts for hotel charges are required. Excess subsistence for meals is not allowed except for out-of-country travel on a prior approval basis.</t>
  </si>
  <si>
    <t>Foreign travel costs of dependents of key project personnel is allowable provided: 1)  the individual is a key person who is is essential to the research on a full-time basis; 2) individual's residence away from home and in a foreign country is for a continuous period of six months or more and is essential to the effective performance of the project; and 3) dependant's travel allowance is consistent with Appalachian's policies.</t>
  </si>
  <si>
    <t>Includes: Materials &amp; Supplies (expendable items w/ useful life of less than 1 yr.), Small Equipment (non-expendable items/equipment costing less than $5,000); and Computer/Computer equipment (laptops/desktops/tablets/printers, etc., costing less than $5,000)</t>
  </si>
  <si>
    <t>Costs of documenting, preparing, publishing, disseminating, and sharing research findings and supporting material are allowable  charges against the grant. Please consult Sponsored Programs for additional information.</t>
  </si>
  <si>
    <t>An individual who provides professional advice or services for a fee, but normally not as an employee of the engaging party. If the need for such services is anticipated, the proposal narrative should provide appropriate rationale, and the summary proposal budget should estimate the amount of funds that may be required for this purpose. Costs of professional and consultant services rendered by persons who are members of a particular profession or possess a special skill and who are not officers or employees of Appalachian are allowable when reasonable in relation to the services rendered. However, payment for a consultant's services may not exceed the daily equivalent of the then current maximum rate paid to an Executive Schedule Level IV Federal Employee.</t>
  </si>
  <si>
    <t>Subrecipient agreement</t>
  </si>
  <si>
    <t>Any agreement, other than one involving an employer-employee relationship, entered into by a prime contractor calling for supplies or services required solely for the performance of the prime contract. NOTE: in accordance with Appalachian's indirect cost rate agreement, no indirect costs can be charged to that portion of each subrecipient agreement in excess of $25,000. However, on projects where the negotiated rate is not applied, include the entire amount of your subaward on M73.</t>
  </si>
  <si>
    <t>Payments for human subject research participants should be listed under Other.  Other items here might include software licensing; rental of equipment and space; subscriptions, memberships; fees for use of labs or other campus services; insurance for shipping equipment; data management/IT support.</t>
  </si>
  <si>
    <t>Cost-Share/matching funds</t>
  </si>
  <si>
    <t>Facilities &amp; Administrative (F&amp;A), or Indirect, costs</t>
  </si>
  <si>
    <t>Indirect costs represent the expenses of doing business that are not readily identified with a particular grant, contract, project function, or activity, but are necessary for the general operation of the organization and the conduct of activities it performs.</t>
  </si>
  <si>
    <t>FY 21-22</t>
  </si>
  <si>
    <t>*For assistance calculating travel costs in detail please use the TRAVEL TAB</t>
  </si>
  <si>
    <t xml:space="preserve"> </t>
  </si>
  <si>
    <t>FY 22-23</t>
  </si>
  <si>
    <t xml:space="preserve">Project Start Date: </t>
  </si>
  <si>
    <t>Project End Date:</t>
  </si>
  <si>
    <t>insert title</t>
  </si>
  <si>
    <t>For Projects That Begin Between July 1, 2023 - June 30, 2024</t>
  </si>
  <si>
    <t>YEAR 1</t>
  </si>
  <si>
    <t>YEAR 2</t>
  </si>
  <si>
    <t>YEAR 3</t>
  </si>
  <si>
    <t>YEAR 4</t>
  </si>
  <si>
    <t>YEAR 5</t>
  </si>
  <si>
    <t>YEAR 6</t>
  </si>
  <si>
    <t>TOTAL</t>
  </si>
  <si>
    <t>PERSONNEL:</t>
  </si>
  <si>
    <t>TOTAL PERSONNEL</t>
  </si>
  <si>
    <t>FRINGE:</t>
  </si>
  <si>
    <t>TOTAL FRINGE BENEFITS</t>
  </si>
  <si>
    <t>TRAVEL (ASU personnel &amp; students only)</t>
  </si>
  <si>
    <t>TOTAL TRAVEL</t>
  </si>
  <si>
    <t>Equipment:</t>
  </si>
  <si>
    <t>TOTAL EQUIPMENT</t>
  </si>
  <si>
    <t>Material &amp; Supplies</t>
  </si>
  <si>
    <t>TOTAL MATERIAL &amp; SUPPLIES</t>
  </si>
  <si>
    <t>Contractural</t>
  </si>
  <si>
    <t>TOTAL CONTRACTURAL</t>
  </si>
  <si>
    <t>TOTAL OTHER</t>
  </si>
  <si>
    <t>TOTAL DIRECT CHARGES</t>
  </si>
  <si>
    <t>TOTAL INDIRECT CHARGES</t>
  </si>
  <si>
    <t>TOTALS (ALL SUMS)</t>
  </si>
  <si>
    <t>Academic year salaries are based on the individual faculty member's regular compensation for the continuous period which, under Appalachian's policies, constitutes the basis of his/her salary.  FTE equivalence is roughly 02 class = 25% academic year effort: https://policy.appstate.edu/Buyout_Policy_for_Externally_Sponsored_Projects</t>
  </si>
  <si>
    <r>
      <t>Participant/trainee costs are direct costs for items such as stipends or subsistence allowances, travel allowances, and registration fees paid to or on behalf of participants or trainees (but not employees) in connection with meetings, conferences, symposia or training projects. Funds provided for participants/trainees may not be used by grantees for other categories of expense without the specific prior written approval. Participant/trainee allowances may not be paid to trainees who are receiving compensation, either directly or indirectly, from other Federal government sources while participating in the project.</t>
    </r>
    <r>
      <rPr>
        <b/>
        <sz val="9"/>
        <rFont val="Tahoma"/>
        <family val="2"/>
      </rPr>
      <t xml:space="preserve"> Participant costs ARE NOT human subjects for research.</t>
    </r>
  </si>
  <si>
    <r>
      <t xml:space="preserve">Contributions of equipment, supplies, or other tangible resources, as distinguished from a monetary grant. It can be in the form of infrastructure support, office supplies support, equipment support, etc. Appalachian may also donate the use of space or staff time as an in-kind contribution. All in-kind contributions have to be documented for audit purposes. Cost-share </t>
    </r>
    <r>
      <rPr>
        <b/>
        <sz val="9"/>
        <rFont val="Tahoma"/>
        <family val="2"/>
      </rPr>
      <t>MAY NOT</t>
    </r>
    <r>
      <rPr>
        <sz val="9"/>
        <rFont val="Tahoma"/>
        <family val="2"/>
      </rPr>
      <t xml:space="preserve"> come from other federally-funded sources.  If a Sponsor does not require cost-share, it is not recommended to include in your proposal.  For many Federal Sponsors where cost-share is not required, it is prohibited. </t>
    </r>
  </si>
  <si>
    <t>23-24</t>
  </si>
  <si>
    <t>24-25</t>
  </si>
  <si>
    <t>25-26</t>
  </si>
  <si>
    <t>9 month</t>
  </si>
  <si>
    <t>12 month</t>
  </si>
  <si>
    <t>Students</t>
  </si>
  <si>
    <t>Non-Student Temps</t>
  </si>
  <si>
    <t>For Projects That Begin Between July 1, 2024 - June 30, 2025</t>
  </si>
  <si>
    <t>For Projects That Begin Between July 1, 2025 - June 30, 2026</t>
  </si>
  <si>
    <t>TOTAL ASU PERSONNEL (9-month faculty) MTDC</t>
  </si>
  <si>
    <t>TOTAL ASU PERSONNEL (12-month EPA-Admin &amp; SPA) MTDC</t>
  </si>
  <si>
    <t>TOTAL STUDENT/NON-STUDENT TEMP PERSONNEL MTDC</t>
  </si>
  <si>
    <t>Participant Costs</t>
  </si>
  <si>
    <t>insert equipment</t>
  </si>
  <si>
    <t>3. The Facilities &amp; Administrative (F&amp;A), or indirect cost, rate is set to default to 38%, our current negotiated rate.  If the funding agency does not allow F&amp;A charges, you may change this amount. </t>
  </si>
  <si>
    <t>Fringe benefits are allowable as a direct cost (if not included as an indirect cost) in proportion to the salary charged to the grant. The current Fringe Benefit rate for Appalachian faculty members is 31.64%. 12-month employees have a fringe rate of 44.67%.  NOTE: Student Fringe Benefits - Depending on the level of enrollment (min of 6 credit hours) a student may not be exempt from FICA &amp; Disability tax. Also, student workers are subject to income tax reporting and taxation.  Additionally, student and non-student temporary employees may now be eligible for health care benefits under the Affordable Care Act, depending on the total number hours worked in the UNC system.</t>
  </si>
  <si>
    <t>7XXXXX</t>
  </si>
  <si>
    <t>EQUIPMENT (non-expendable single items costing $5,000 or more, or multiple items to make a whole component of $5,000 or more)</t>
  </si>
  <si>
    <t>(insert name)</t>
  </si>
  <si>
    <t>For Projects That Begin Between July 1, 2026 - June 30, 2027</t>
  </si>
  <si>
    <t>FY 23-24</t>
  </si>
  <si>
    <t>FY 24-25</t>
  </si>
  <si>
    <t>FY 25-26</t>
  </si>
  <si>
    <t>FY 26-27</t>
  </si>
  <si>
    <t>26-27</t>
  </si>
  <si>
    <t>For Projects That Begin Between July 1, 2027 - June 30, 2028</t>
  </si>
  <si>
    <t>For Projects That Begin Between July 1, 2028 - June 30, 2029</t>
  </si>
  <si>
    <t>2. Enter your current base salary on the first tab, and then move to the Fiscal Year (FY) tab in which your project will begin. (Ex.: If your project begins Feb 1, 2024, you would begin your calculations in the FY 23-24 tab for the entire first year of your project; i.e. Feb 1, 2024-Jan 31, 2025)</t>
  </si>
  <si>
    <t>27-28</t>
  </si>
  <si>
    <t>28-29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</si>
</sst>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5" formatCode="&quot;$&quot;#,##0_);\(&quot;$&quot;#,##0\)"/>
    <numFmt numFmtId="42" formatCode="_(&quot;$&quot;* #,##0_);_(&quot;$&quot;* \(#,##0\);_(&quot;$&quot;* &quot;-&quot;_);_(@_)"/>
    <numFmt numFmtId="44" formatCode="_(&quot;$&quot;* #,##0.00_);_(&quot;$&quot;* \(#,##0.00\);_(&quot;$&quot;* &quot;-&quot;??_);_(@_)"/>
    <numFmt numFmtId="43" formatCode="_(* #,##0.00_);_(* \(#,##0.00\);_(* &quot;-&quot;??_);_(@_)"/>
    <numFmt numFmtId="164" formatCode="&quot;$&quot;#,##0"/>
    <numFmt numFmtId="165" formatCode="_(&quot;$&quot;* #,##0.0_);_(&quot;$&quot;* \(#,##0.0\);_(&quot;$&quot;* &quot;-&quot;??_);_(@_)"/>
    <numFmt numFmtId="166" formatCode="_(&quot;$&quot;* #,##0_);_(&quot;$&quot;* \(#,##0\);_(&quot;$&quot;* &quot;-&quot;??_);_(@_)"/>
    <numFmt numFmtId="167" formatCode="0.0"/>
    <numFmt numFmtId="168" formatCode="0.000000%"/>
    <numFmt numFmtId="169" formatCode="[$-409]mmmm\ d\,\ yyyy;@"/>
    <numFmt numFmtId="170" formatCode="_(* #,##0.0000_);_(* \(#,##0.0000\);_(* &quot;-&quot;??_);_(@_)"/>
  </numFmts>
  <fonts count="32" x14ac:knownFonts="1">
    <font>
      <sz val="10"/>
      <name val="Arial"/>
    </font>
    <font>
      <sz val="10"/>
      <name val="Arial"/>
      <family val="2"/>
    </font>
    <font>
      <sz val="8"/>
      <name val="Arial"/>
      <family val="2"/>
    </font>
    <font>
      <sz val="8"/>
      <color indexed="81"/>
      <name val="Tahoma"/>
      <family val="2"/>
    </font>
    <font>
      <b/>
      <sz val="8"/>
      <color indexed="81"/>
      <name val="Tahoma"/>
      <family val="2"/>
    </font>
    <font>
      <sz val="12"/>
      <name val="Tahoma"/>
      <family val="2"/>
    </font>
    <font>
      <sz val="12"/>
      <name val="Arial"/>
      <family val="2"/>
    </font>
    <font>
      <b/>
      <sz val="12"/>
      <name val="Tahoma"/>
      <family val="2"/>
    </font>
    <font>
      <sz val="10"/>
      <name val="Arial"/>
      <family val="2"/>
    </font>
    <font>
      <b/>
      <sz val="20"/>
      <name val="Tahoma"/>
      <family val="2"/>
    </font>
    <font>
      <sz val="20"/>
      <name val="Tahoma"/>
      <family val="2"/>
    </font>
    <font>
      <sz val="8.8000000000000007"/>
      <name val="Tahoma"/>
      <family val="2"/>
    </font>
    <font>
      <b/>
      <sz val="8.8000000000000007"/>
      <name val="Tahoma"/>
      <family val="2"/>
    </font>
    <font>
      <sz val="14"/>
      <name val="Tahoma"/>
      <family val="2"/>
    </font>
    <font>
      <sz val="9"/>
      <name val="Tahoma"/>
      <family val="2"/>
    </font>
    <font>
      <b/>
      <sz val="9"/>
      <name val="Tahoma"/>
      <family val="2"/>
    </font>
    <font>
      <sz val="8"/>
      <name val="Verdana"/>
      <family val="2"/>
    </font>
    <font>
      <b/>
      <sz val="14"/>
      <name val="Tahoma"/>
      <family val="2"/>
    </font>
    <font>
      <b/>
      <u/>
      <sz val="9"/>
      <name val="Tahoma"/>
      <family val="2"/>
    </font>
    <font>
      <b/>
      <sz val="12"/>
      <color theme="1"/>
      <name val="Tahoma"/>
      <family val="2"/>
    </font>
    <font>
      <sz val="12"/>
      <color theme="1"/>
      <name val="Tahoma"/>
      <family val="2"/>
    </font>
    <font>
      <b/>
      <i/>
      <sz val="12"/>
      <color theme="1"/>
      <name val="Tahoma"/>
      <family val="2"/>
    </font>
    <font>
      <u/>
      <sz val="11"/>
      <color theme="10"/>
      <name val="Calibri"/>
      <family val="2"/>
      <scheme val="minor"/>
    </font>
    <font>
      <u/>
      <sz val="12"/>
      <name val="Tahoma"/>
      <family val="2"/>
    </font>
    <font>
      <b/>
      <sz val="10"/>
      <name val="Arial"/>
      <family val="2"/>
    </font>
    <font>
      <b/>
      <sz val="9"/>
      <color indexed="81"/>
      <name val="Tahoma"/>
      <family val="2"/>
    </font>
    <font>
      <sz val="9"/>
      <color indexed="81"/>
      <name val="Tahoma"/>
      <family val="2"/>
    </font>
    <font>
      <sz val="10"/>
      <name val="Arial"/>
      <family val="2"/>
    </font>
    <font>
      <b/>
      <sz val="12"/>
      <color indexed="81"/>
      <name val="Tahoma"/>
      <family val="2"/>
    </font>
    <font>
      <sz val="12"/>
      <color indexed="81"/>
      <name val="Tahoma"/>
      <family val="2"/>
    </font>
    <font>
      <b/>
      <sz val="12"/>
      <color indexed="39"/>
      <name val="Tahoma"/>
      <family val="2"/>
    </font>
    <font>
      <u/>
      <sz val="25"/>
      <color theme="10"/>
      <name val="Calibri"/>
      <family val="2"/>
      <scheme val="minor"/>
    </font>
  </fonts>
  <fills count="12">
    <fill>
      <patternFill patternType="none"/>
    </fill>
    <fill>
      <patternFill patternType="gray125"/>
    </fill>
    <fill>
      <patternFill patternType="solid">
        <fgColor indexed="23"/>
        <bgColor indexed="64"/>
      </patternFill>
    </fill>
    <fill>
      <patternFill patternType="solid">
        <fgColor indexed="9"/>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1" tint="0.14999847407452621"/>
        <bgColor indexed="64"/>
      </patternFill>
    </fill>
    <fill>
      <patternFill patternType="solid">
        <fgColor theme="0"/>
        <bgColor indexed="64"/>
      </patternFill>
    </fill>
    <fill>
      <patternFill patternType="solid">
        <fgColor theme="3" tint="0.79998168889431442"/>
        <bgColor indexed="64"/>
      </patternFill>
    </fill>
    <fill>
      <patternFill patternType="solid">
        <fgColor theme="1" tint="0.249977111117893"/>
        <bgColor indexed="64"/>
      </patternFill>
    </fill>
    <fill>
      <patternFill patternType="solid">
        <fgColor theme="6" tint="-0.249977111117893"/>
        <bgColor indexed="64"/>
      </patternFill>
    </fill>
  </fills>
  <borders count="37">
    <border>
      <left/>
      <right/>
      <top/>
      <bottom/>
      <diagonal/>
    </border>
    <border>
      <left/>
      <right/>
      <top/>
      <bottom style="thin">
        <color auto="1"/>
      </bottom>
      <diagonal/>
    </border>
    <border>
      <left/>
      <right style="thin">
        <color auto="1"/>
      </right>
      <top/>
      <bottom/>
      <diagonal/>
    </border>
    <border>
      <left/>
      <right style="thin">
        <color auto="1"/>
      </right>
      <top style="thin">
        <color auto="1"/>
      </top>
      <bottom/>
      <diagonal/>
    </border>
    <border>
      <left style="thin">
        <color auto="1"/>
      </left>
      <right/>
      <top/>
      <bottom/>
      <diagonal/>
    </border>
    <border>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top style="thin">
        <color auto="1"/>
      </top>
      <bottom style="thin">
        <color auto="1"/>
      </bottom>
      <diagonal/>
    </border>
    <border>
      <left/>
      <right/>
      <top style="thin">
        <color indexed="64"/>
      </top>
      <bottom/>
      <diagonal/>
    </border>
    <border>
      <left/>
      <right style="thin">
        <color auto="1"/>
      </right>
      <top/>
      <bottom style="thin">
        <color indexed="64"/>
      </bottom>
      <diagonal/>
    </border>
    <border>
      <left style="thin">
        <color indexed="64"/>
      </left>
      <right/>
      <top/>
      <bottom style="thin">
        <color auto="1"/>
      </bottom>
      <diagonal/>
    </border>
    <border>
      <left style="thin">
        <color indexed="64"/>
      </left>
      <right style="thin">
        <color indexed="64"/>
      </right>
      <top/>
      <bottom/>
      <diagonal/>
    </border>
    <border>
      <left style="thin">
        <color auto="1"/>
      </left>
      <right style="thin">
        <color auto="1"/>
      </right>
      <top style="medium">
        <color indexed="64"/>
      </top>
      <bottom style="thin">
        <color auto="1"/>
      </bottom>
      <diagonal/>
    </border>
    <border>
      <left style="thin">
        <color auto="1"/>
      </left>
      <right/>
      <top style="medium">
        <color indexed="64"/>
      </top>
      <bottom style="thin">
        <color auto="1"/>
      </bottom>
      <diagonal/>
    </border>
    <border>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right/>
      <top style="thin">
        <color auto="1"/>
      </top>
      <bottom style="double">
        <color indexed="64"/>
      </bottom>
      <diagonal/>
    </border>
  </borders>
  <cellStyleXfs count="12">
    <xf numFmtId="0" fontId="0" fillId="0" borderId="0"/>
    <xf numFmtId="44"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22" fillId="0" borderId="0" applyNumberFormat="0" applyFill="0" applyBorder="0" applyAlignment="0" applyProtection="0"/>
    <xf numFmtId="0" fontId="1" fillId="0" borderId="0"/>
    <xf numFmtId="44" fontId="1" fillId="0" borderId="0" applyFont="0" applyFill="0" applyBorder="0" applyAlignment="0" applyProtection="0"/>
    <xf numFmtId="43" fontId="27" fillId="0" borderId="0" applyFont="0" applyFill="0" applyBorder="0" applyAlignment="0" applyProtection="0"/>
  </cellStyleXfs>
  <cellXfs count="318">
    <xf numFmtId="0" fontId="0" fillId="0" borderId="0" xfId="0"/>
    <xf numFmtId="0" fontId="5" fillId="0" borderId="0" xfId="0" applyFont="1" applyAlignment="1">
      <alignment horizontal="left"/>
    </xf>
    <xf numFmtId="0" fontId="5" fillId="0" borderId="0" xfId="0" applyFont="1"/>
    <xf numFmtId="0" fontId="6" fillId="0" borderId="0" xfId="0" applyFont="1"/>
    <xf numFmtId="0" fontId="5" fillId="0" borderId="1" xfId="0" applyFont="1" applyBorder="1" applyAlignment="1">
      <alignment horizontal="left"/>
    </xf>
    <xf numFmtId="0" fontId="5" fillId="0" borderId="1" xfId="0" applyFont="1" applyBorder="1"/>
    <xf numFmtId="164" fontId="5" fillId="0" borderId="1" xfId="0" applyNumberFormat="1" applyFont="1" applyBorder="1"/>
    <xf numFmtId="0" fontId="7" fillId="0" borderId="0" xfId="0" applyFont="1"/>
    <xf numFmtId="164" fontId="7" fillId="0" borderId="0" xfId="0" applyNumberFormat="1" applyFont="1"/>
    <xf numFmtId="164" fontId="5" fillId="0" borderId="0" xfId="0" applyNumberFormat="1" applyFont="1"/>
    <xf numFmtId="166" fontId="5" fillId="0" borderId="0" xfId="1" applyNumberFormat="1" applyFont="1"/>
    <xf numFmtId="166" fontId="5" fillId="0" borderId="0" xfId="1" applyNumberFormat="1" applyFont="1" applyFill="1"/>
    <xf numFmtId="44" fontId="5" fillId="0" borderId="0" xfId="1" applyFont="1"/>
    <xf numFmtId="0" fontId="7" fillId="0" borderId="0" xfId="0" applyFont="1" applyAlignment="1">
      <alignment horizontal="left"/>
    </xf>
    <xf numFmtId="0" fontId="6" fillId="0" borderId="0" xfId="0" applyFont="1" applyAlignment="1">
      <alignment horizontal="left"/>
    </xf>
    <xf numFmtId="166" fontId="6" fillId="0" borderId="0" xfId="1" applyNumberFormat="1" applyFont="1"/>
    <xf numFmtId="164" fontId="5" fillId="0" borderId="0" xfId="0" applyNumberFormat="1" applyFont="1" applyProtection="1">
      <protection hidden="1"/>
    </xf>
    <xf numFmtId="166" fontId="5" fillId="0" borderId="0" xfId="1" applyNumberFormat="1" applyFont="1" applyProtection="1">
      <protection hidden="1"/>
    </xf>
    <xf numFmtId="44" fontId="5" fillId="0" borderId="0" xfId="1" applyFont="1" applyProtection="1">
      <protection hidden="1"/>
    </xf>
    <xf numFmtId="9" fontId="5" fillId="0" borderId="0" xfId="5" applyFont="1" applyProtection="1">
      <protection locked="0"/>
    </xf>
    <xf numFmtId="166" fontId="5" fillId="0" borderId="0" xfId="1" applyNumberFormat="1" applyFont="1" applyProtection="1">
      <protection locked="0"/>
    </xf>
    <xf numFmtId="164" fontId="5" fillId="0" borderId="0" xfId="0" applyNumberFormat="1" applyFont="1" applyProtection="1">
      <protection locked="0"/>
    </xf>
    <xf numFmtId="0" fontId="5" fillId="0" borderId="0" xfId="0" applyFont="1" applyProtection="1">
      <protection locked="0"/>
    </xf>
    <xf numFmtId="3" fontId="5" fillId="0" borderId="0" xfId="0" applyNumberFormat="1" applyFont="1" applyProtection="1">
      <protection locked="0"/>
    </xf>
    <xf numFmtId="0" fontId="5" fillId="0" borderId="1" xfId="0" applyFont="1" applyBorder="1" applyProtection="1">
      <protection locked="0"/>
    </xf>
    <xf numFmtId="0" fontId="6" fillId="0" borderId="0" xfId="0" applyFont="1" applyProtection="1">
      <protection locked="0"/>
    </xf>
    <xf numFmtId="0" fontId="7" fillId="0" borderId="0" xfId="0" applyFont="1" applyProtection="1">
      <protection locked="0"/>
    </xf>
    <xf numFmtId="44" fontId="5" fillId="0" borderId="0" xfId="1" applyFont="1" applyProtection="1">
      <protection locked="0"/>
    </xf>
    <xf numFmtId="166" fontId="5" fillId="0" borderId="0" xfId="1" applyNumberFormat="1" applyFont="1" applyFill="1" applyProtection="1">
      <protection locked="0"/>
    </xf>
    <xf numFmtId="164" fontId="7" fillId="0" borderId="0" xfId="0" applyNumberFormat="1" applyFont="1" applyProtection="1">
      <protection locked="0"/>
    </xf>
    <xf numFmtId="0" fontId="5" fillId="0" borderId="2" xfId="0" applyFont="1" applyBorder="1" applyAlignment="1">
      <alignment horizontal="left"/>
    </xf>
    <xf numFmtId="0" fontId="7" fillId="0" borderId="2" xfId="0" applyFont="1" applyBorder="1" applyAlignment="1">
      <alignment horizontal="left"/>
    </xf>
    <xf numFmtId="166" fontId="5" fillId="0" borderId="0" xfId="1" applyNumberFormat="1" applyFont="1" applyFill="1" applyProtection="1"/>
    <xf numFmtId="166" fontId="5" fillId="0" borderId="0" xfId="1" applyNumberFormat="1" applyFont="1" applyProtection="1"/>
    <xf numFmtId="9" fontId="5" fillId="0" borderId="0" xfId="5" applyFont="1" applyFill="1" applyProtection="1">
      <protection locked="0"/>
    </xf>
    <xf numFmtId="0" fontId="5" fillId="0" borderId="3" xfId="0" applyFont="1" applyBorder="1" applyAlignment="1">
      <alignment horizontal="left"/>
    </xf>
    <xf numFmtId="9" fontId="5" fillId="2" borderId="0" xfId="5" applyFont="1" applyFill="1" applyProtection="1">
      <protection hidden="1"/>
    </xf>
    <xf numFmtId="167" fontId="5" fillId="0" borderId="0" xfId="5" applyNumberFormat="1" applyFont="1" applyProtection="1">
      <protection locked="0"/>
    </xf>
    <xf numFmtId="0" fontId="5" fillId="0" borderId="4" xfId="0" applyFont="1" applyBorder="1" applyProtection="1">
      <protection locked="0"/>
    </xf>
    <xf numFmtId="0" fontId="6" fillId="0" borderId="4" xfId="0" applyFont="1" applyBorder="1"/>
    <xf numFmtId="0" fontId="10" fillId="0" borderId="0" xfId="0" applyFont="1"/>
    <xf numFmtId="0" fontId="11" fillId="0" borderId="0" xfId="0" applyFont="1"/>
    <xf numFmtId="0" fontId="14" fillId="0" borderId="0" xfId="0" applyFont="1"/>
    <xf numFmtId="0" fontId="5" fillId="0" borderId="0" xfId="0" applyFont="1" applyAlignment="1">
      <alignment vertical="top" wrapText="1"/>
    </xf>
    <xf numFmtId="0" fontId="0" fillId="0" borderId="0" xfId="0" applyAlignment="1">
      <alignment vertical="top" wrapText="1"/>
    </xf>
    <xf numFmtId="0" fontId="7" fillId="0" borderId="0" xfId="0" applyFont="1" applyAlignment="1" applyProtection="1">
      <alignment horizontal="center"/>
      <protection locked="0"/>
    </xf>
    <xf numFmtId="9" fontId="7" fillId="0" borderId="0" xfId="5" applyFont="1" applyFill="1" applyProtection="1">
      <protection locked="0"/>
    </xf>
    <xf numFmtId="9" fontId="7" fillId="0" borderId="0" xfId="5" applyFont="1" applyFill="1" applyAlignment="1" applyProtection="1">
      <alignment horizontal="center"/>
      <protection locked="0"/>
    </xf>
    <xf numFmtId="166" fontId="5" fillId="3" borderId="0" xfId="1" applyNumberFormat="1" applyFont="1" applyFill="1" applyProtection="1">
      <protection locked="0"/>
    </xf>
    <xf numFmtId="0" fontId="7" fillId="0" borderId="0" xfId="0" applyFont="1" applyAlignment="1">
      <alignment horizontal="left" vertical="top" wrapText="1"/>
    </xf>
    <xf numFmtId="0" fontId="5" fillId="0" borderId="0" xfId="0" applyFont="1" applyAlignment="1" applyProtection="1">
      <alignment horizontal="right"/>
      <protection locked="0"/>
    </xf>
    <xf numFmtId="0" fontId="7" fillId="0" borderId="0" xfId="0" applyFont="1" applyAlignment="1">
      <alignment vertical="top" wrapText="1"/>
    </xf>
    <xf numFmtId="166" fontId="5" fillId="0" borderId="0" xfId="0" applyNumberFormat="1" applyFont="1"/>
    <xf numFmtId="0" fontId="5" fillId="0" borderId="0" xfId="0" applyFont="1" applyAlignment="1" applyProtection="1">
      <alignment horizontal="left"/>
      <protection locked="0"/>
    </xf>
    <xf numFmtId="0" fontId="5" fillId="0" borderId="1" xfId="0" applyFont="1" applyBorder="1" applyAlignment="1" applyProtection="1">
      <alignment horizontal="left"/>
      <protection locked="0"/>
    </xf>
    <xf numFmtId="164" fontId="5" fillId="0" borderId="1" xfId="0" applyNumberFormat="1" applyFont="1" applyBorder="1" applyProtection="1">
      <protection locked="0"/>
    </xf>
    <xf numFmtId="0" fontId="5" fillId="0" borderId="3" xfId="0" applyFont="1" applyBorder="1" applyAlignment="1" applyProtection="1">
      <alignment horizontal="left"/>
      <protection locked="0"/>
    </xf>
    <xf numFmtId="0" fontId="5" fillId="0" borderId="2" xfId="0" applyFont="1" applyBorder="1" applyAlignment="1" applyProtection="1">
      <alignment horizontal="left"/>
      <protection locked="0"/>
    </xf>
    <xf numFmtId="9" fontId="5" fillId="2" borderId="0" xfId="5" applyFont="1" applyFill="1" applyProtection="1">
      <protection locked="0"/>
    </xf>
    <xf numFmtId="0" fontId="6" fillId="0" borderId="4" xfId="0" applyFont="1" applyBorder="1" applyProtection="1">
      <protection locked="0"/>
    </xf>
    <xf numFmtId="166" fontId="6" fillId="0" borderId="0" xfId="1" applyNumberFormat="1" applyFont="1" applyProtection="1">
      <protection locked="0"/>
    </xf>
    <xf numFmtId="0" fontId="7" fillId="0" borderId="0" xfId="0" applyFont="1" applyAlignment="1" applyProtection="1">
      <alignment horizontal="left"/>
      <protection locked="0"/>
    </xf>
    <xf numFmtId="0" fontId="5" fillId="0" borderId="0" xfId="0" applyFont="1" applyAlignment="1" applyProtection="1">
      <alignment vertical="top" wrapText="1"/>
      <protection locked="0"/>
    </xf>
    <xf numFmtId="0" fontId="7" fillId="0" borderId="0" xfId="0" applyFont="1" applyAlignment="1" applyProtection="1">
      <alignment horizontal="left" vertical="top" wrapText="1"/>
      <protection locked="0"/>
    </xf>
    <xf numFmtId="0" fontId="6" fillId="0" borderId="0" xfId="0" applyFont="1" applyAlignment="1" applyProtection="1">
      <alignment horizontal="left"/>
      <protection locked="0"/>
    </xf>
    <xf numFmtId="166" fontId="5" fillId="4" borderId="0" xfId="0" applyNumberFormat="1" applyFont="1" applyFill="1"/>
    <xf numFmtId="166" fontId="5" fillId="4" borderId="0" xfId="1" applyNumberFormat="1" applyFont="1" applyFill="1" applyProtection="1"/>
    <xf numFmtId="49" fontId="5" fillId="4" borderId="0" xfId="0" applyNumberFormat="1" applyFont="1" applyFill="1" applyProtection="1">
      <protection locked="0"/>
    </xf>
    <xf numFmtId="0" fontId="5" fillId="4" borderId="0" xfId="0" applyFont="1" applyFill="1" applyProtection="1">
      <protection locked="0"/>
    </xf>
    <xf numFmtId="0" fontId="5" fillId="4" borderId="0" xfId="0" applyFont="1" applyFill="1"/>
    <xf numFmtId="164" fontId="5" fillId="4" borderId="0" xfId="0" applyNumberFormat="1" applyFont="1" applyFill="1"/>
    <xf numFmtId="167" fontId="5" fillId="4" borderId="0" xfId="5" applyNumberFormat="1" applyFont="1" applyFill="1" applyProtection="1"/>
    <xf numFmtId="167" fontId="5" fillId="4" borderId="0" xfId="5" applyNumberFormat="1" applyFont="1" applyFill="1" applyProtection="1">
      <protection locked="0"/>
    </xf>
    <xf numFmtId="166" fontId="5" fillId="4" borderId="0" xfId="1" applyNumberFormat="1" applyFont="1" applyFill="1" applyProtection="1">
      <protection locked="0"/>
    </xf>
    <xf numFmtId="166" fontId="5" fillId="4" borderId="0" xfId="1" applyNumberFormat="1" applyFont="1" applyFill="1"/>
    <xf numFmtId="164" fontId="5" fillId="4" borderId="0" xfId="0" applyNumberFormat="1" applyFont="1" applyFill="1" applyProtection="1">
      <protection locked="0"/>
    </xf>
    <xf numFmtId="10" fontId="5" fillId="0" borderId="0" xfId="5" applyNumberFormat="1" applyFont="1" applyProtection="1">
      <protection locked="0"/>
    </xf>
    <xf numFmtId="0" fontId="14" fillId="0" borderId="0" xfId="4" applyFont="1"/>
    <xf numFmtId="166" fontId="5" fillId="4" borderId="0" xfId="2" applyNumberFormat="1" applyFont="1" applyFill="1" applyProtection="1"/>
    <xf numFmtId="165" fontId="5" fillId="0" borderId="0" xfId="5" applyNumberFormat="1" applyFont="1" applyProtection="1">
      <protection locked="0"/>
    </xf>
    <xf numFmtId="44" fontId="5" fillId="0" borderId="0" xfId="5" applyNumberFormat="1" applyFont="1" applyProtection="1">
      <protection locked="0"/>
    </xf>
    <xf numFmtId="166" fontId="5" fillId="4" borderId="0" xfId="2" applyNumberFormat="1" applyFont="1" applyFill="1"/>
    <xf numFmtId="0" fontId="17" fillId="5" borderId="0" xfId="0" applyFont="1" applyFill="1"/>
    <xf numFmtId="0" fontId="13" fillId="5" borderId="0" xfId="0" applyFont="1" applyFill="1"/>
    <xf numFmtId="0" fontId="11" fillId="5" borderId="5" xfId="0" applyFont="1" applyFill="1" applyBorder="1"/>
    <xf numFmtId="0" fontId="5" fillId="5" borderId="0" xfId="0" applyFont="1" applyFill="1" applyProtection="1">
      <protection locked="0"/>
    </xf>
    <xf numFmtId="0" fontId="5" fillId="5" borderId="0" xfId="0" applyFont="1" applyFill="1"/>
    <xf numFmtId="164" fontId="5" fillId="5" borderId="0" xfId="0" applyNumberFormat="1" applyFont="1" applyFill="1"/>
    <xf numFmtId="166" fontId="5" fillId="5" borderId="0" xfId="1" applyNumberFormat="1" applyFont="1" applyFill="1" applyProtection="1"/>
    <xf numFmtId="164" fontId="5" fillId="5" borderId="0" xfId="0" applyNumberFormat="1" applyFont="1" applyFill="1" applyProtection="1">
      <protection locked="0"/>
    </xf>
    <xf numFmtId="166" fontId="5" fillId="5" borderId="0" xfId="0" applyNumberFormat="1" applyFont="1" applyFill="1"/>
    <xf numFmtId="166" fontId="5" fillId="5" borderId="0" xfId="1" applyNumberFormat="1" applyFont="1" applyFill="1" applyAlignment="1" applyProtection="1">
      <alignment horizontal="right"/>
    </xf>
    <xf numFmtId="0" fontId="9" fillId="5" borderId="0" xfId="0" applyFont="1" applyFill="1"/>
    <xf numFmtId="0" fontId="10" fillId="5" borderId="0" xfId="0" applyFont="1" applyFill="1"/>
    <xf numFmtId="166" fontId="5" fillId="5" borderId="0" xfId="1" applyNumberFormat="1" applyFont="1" applyFill="1" applyAlignment="1" applyProtection="1">
      <alignment horizontal="right"/>
      <protection locked="0"/>
    </xf>
    <xf numFmtId="166" fontId="5" fillId="5" borderId="0" xfId="1" applyNumberFormat="1" applyFont="1" applyFill="1" applyProtection="1">
      <protection locked="0"/>
    </xf>
    <xf numFmtId="166" fontId="5" fillId="5" borderId="0" xfId="1" applyNumberFormat="1" applyFont="1" applyFill="1"/>
    <xf numFmtId="166" fontId="5" fillId="5" borderId="0" xfId="1" applyNumberFormat="1" applyFont="1" applyFill="1" applyAlignment="1">
      <alignment horizontal="right"/>
    </xf>
    <xf numFmtId="0" fontId="20" fillId="0" borderId="0" xfId="0" applyFont="1" applyAlignment="1" applyProtection="1">
      <alignment vertical="top" wrapText="1"/>
      <protection locked="0"/>
    </xf>
    <xf numFmtId="0" fontId="5" fillId="4" borderId="0" xfId="0" applyFont="1" applyFill="1" applyAlignment="1" applyProtection="1">
      <alignment vertical="top" wrapText="1"/>
      <protection locked="0"/>
    </xf>
    <xf numFmtId="0" fontId="21" fillId="0" borderId="0" xfId="0" applyFont="1" applyAlignment="1" applyProtection="1">
      <alignment horizontal="left" vertical="center" wrapText="1"/>
      <protection locked="0"/>
    </xf>
    <xf numFmtId="0" fontId="20" fillId="0" borderId="9" xfId="0" applyFont="1" applyBorder="1" applyAlignment="1" applyProtection="1">
      <alignment vertical="top" wrapText="1"/>
      <protection locked="0"/>
    </xf>
    <xf numFmtId="44" fontId="20" fillId="6" borderId="9" xfId="0" applyNumberFormat="1" applyFont="1" applyFill="1" applyBorder="1" applyAlignment="1" applyProtection="1">
      <alignment vertical="top" wrapText="1"/>
      <protection locked="0"/>
    </xf>
    <xf numFmtId="42" fontId="20" fillId="7" borderId="9" xfId="0" applyNumberFormat="1" applyFont="1" applyFill="1" applyBorder="1" applyAlignment="1" applyProtection="1">
      <alignment vertical="top" wrapText="1"/>
      <protection locked="0"/>
    </xf>
    <xf numFmtId="44" fontId="20" fillId="0" borderId="9" xfId="0" applyNumberFormat="1" applyFont="1" applyBorder="1" applyAlignment="1" applyProtection="1">
      <alignment vertical="top" wrapText="1"/>
      <protection locked="0"/>
    </xf>
    <xf numFmtId="3" fontId="20" fillId="0" borderId="9" xfId="0" applyNumberFormat="1" applyFont="1" applyBorder="1" applyAlignment="1" applyProtection="1">
      <alignment vertical="top" wrapText="1"/>
      <protection locked="0"/>
    </xf>
    <xf numFmtId="44" fontId="20" fillId="6" borderId="9" xfId="0" applyNumberFormat="1" applyFont="1" applyFill="1" applyBorder="1" applyAlignment="1">
      <alignment vertical="top" wrapText="1"/>
    </xf>
    <xf numFmtId="0" fontId="20" fillId="7" borderId="9" xfId="0" applyFont="1" applyFill="1" applyBorder="1" applyAlignment="1" applyProtection="1">
      <alignment vertical="top" wrapText="1"/>
      <protection locked="0"/>
    </xf>
    <xf numFmtId="1" fontId="20" fillId="0" borderId="9" xfId="0" applyNumberFormat="1" applyFont="1" applyBorder="1" applyAlignment="1" applyProtection="1">
      <alignment vertical="top" wrapText="1"/>
      <protection locked="0"/>
    </xf>
    <xf numFmtId="44" fontId="19" fillId="6" borderId="9" xfId="0" applyNumberFormat="1" applyFont="1" applyFill="1" applyBorder="1" applyAlignment="1">
      <alignment vertical="top" wrapText="1"/>
    </xf>
    <xf numFmtId="0" fontId="19" fillId="0" borderId="0" xfId="0" applyFont="1" applyAlignment="1" applyProtection="1">
      <alignment horizontal="left" vertical="top" wrapText="1"/>
      <protection locked="0"/>
    </xf>
    <xf numFmtId="44" fontId="19" fillId="0" borderId="0" xfId="0" applyNumberFormat="1" applyFont="1" applyAlignment="1" applyProtection="1">
      <alignment vertical="top" wrapText="1"/>
      <protection locked="0"/>
    </xf>
    <xf numFmtId="37" fontId="20" fillId="8" borderId="9" xfId="0" applyNumberFormat="1" applyFont="1" applyFill="1" applyBorder="1" applyAlignment="1">
      <alignment vertical="top" wrapText="1"/>
    </xf>
    <xf numFmtId="0" fontId="20" fillId="8" borderId="0" xfId="0" applyFont="1" applyFill="1" applyAlignment="1" applyProtection="1">
      <alignment vertical="top" wrapText="1"/>
      <protection locked="0"/>
    </xf>
    <xf numFmtId="0" fontId="19" fillId="8" borderId="0" xfId="0" applyFont="1" applyFill="1" applyAlignment="1" applyProtection="1">
      <alignment horizontal="left" vertical="top" wrapText="1"/>
      <protection locked="0"/>
    </xf>
    <xf numFmtId="44" fontId="19" fillId="8" borderId="0" xfId="0" applyNumberFormat="1" applyFont="1" applyFill="1" applyAlignment="1">
      <alignment vertical="top" wrapText="1"/>
    </xf>
    <xf numFmtId="0" fontId="20" fillId="7" borderId="9" xfId="0" applyFont="1" applyFill="1" applyBorder="1" applyAlignment="1">
      <alignment vertical="top" wrapText="1"/>
    </xf>
    <xf numFmtId="0" fontId="19" fillId="9" borderId="1" xfId="0" applyFont="1" applyFill="1" applyBorder="1" applyAlignment="1" applyProtection="1">
      <alignment horizontal="center" vertical="top" wrapText="1"/>
      <protection locked="0"/>
    </xf>
    <xf numFmtId="0" fontId="19" fillId="9" borderId="17" xfId="0" applyFont="1" applyFill="1" applyBorder="1" applyAlignment="1" applyProtection="1">
      <alignment horizontal="center" vertical="top" wrapText="1"/>
      <protection locked="0"/>
    </xf>
    <xf numFmtId="0" fontId="20" fillId="9" borderId="18" xfId="0" applyFont="1" applyFill="1" applyBorder="1" applyAlignment="1" applyProtection="1">
      <alignment vertical="top" wrapText="1"/>
      <protection locked="0"/>
    </xf>
    <xf numFmtId="44" fontId="20" fillId="9" borderId="0" xfId="0" applyNumberFormat="1" applyFont="1" applyFill="1" applyAlignment="1" applyProtection="1">
      <alignment vertical="top" wrapText="1"/>
      <protection locked="0"/>
    </xf>
    <xf numFmtId="0" fontId="20" fillId="9" borderId="16" xfId="0" applyFont="1" applyFill="1" applyBorder="1" applyAlignment="1" applyProtection="1">
      <alignment vertical="top" wrapText="1"/>
      <protection locked="0"/>
    </xf>
    <xf numFmtId="44" fontId="20" fillId="9" borderId="1" xfId="0" applyNumberFormat="1" applyFont="1" applyFill="1" applyBorder="1" applyAlignment="1" applyProtection="1">
      <alignment vertical="top" wrapText="1"/>
      <protection locked="0"/>
    </xf>
    <xf numFmtId="0" fontId="19" fillId="9" borderId="20" xfId="0" applyFont="1" applyFill="1" applyBorder="1" applyAlignment="1" applyProtection="1">
      <alignment vertical="top" wrapText="1"/>
      <protection locked="0"/>
    </xf>
    <xf numFmtId="0" fontId="23" fillId="0" borderId="0" xfId="0" applyFont="1" applyProtection="1">
      <protection locked="0"/>
    </xf>
    <xf numFmtId="0" fontId="19" fillId="9" borderId="22" xfId="0" applyFont="1" applyFill="1" applyBorder="1" applyAlignment="1" applyProtection="1">
      <alignment horizontal="center" vertical="top" wrapText="1"/>
      <protection locked="0"/>
    </xf>
    <xf numFmtId="0" fontId="19" fillId="9" borderId="11" xfId="0" applyFont="1" applyFill="1" applyBorder="1" applyAlignment="1" applyProtection="1">
      <alignment horizontal="center" vertical="top" wrapText="1"/>
      <protection locked="0"/>
    </xf>
    <xf numFmtId="0" fontId="5" fillId="10" borderId="0" xfId="1" applyNumberFormat="1" applyFont="1" applyFill="1" applyProtection="1"/>
    <xf numFmtId="0" fontId="5" fillId="6" borderId="0" xfId="0" applyFont="1" applyFill="1" applyProtection="1">
      <protection locked="0"/>
    </xf>
    <xf numFmtId="164" fontId="5" fillId="6" borderId="0" xfId="0" applyNumberFormat="1" applyFont="1" applyFill="1" applyProtection="1">
      <protection locked="0"/>
    </xf>
    <xf numFmtId="164" fontId="5" fillId="6" borderId="0" xfId="0" applyNumberFormat="1" applyFont="1" applyFill="1"/>
    <xf numFmtId="166" fontId="5" fillId="6" borderId="0" xfId="1" applyNumberFormat="1" applyFont="1" applyFill="1" applyProtection="1"/>
    <xf numFmtId="166" fontId="5" fillId="6" borderId="0" xfId="1" applyNumberFormat="1" applyFont="1" applyFill="1" applyProtection="1">
      <protection locked="0"/>
    </xf>
    <xf numFmtId="0" fontId="14" fillId="0" borderId="0" xfId="0" applyFont="1" applyAlignment="1">
      <alignment vertical="top" wrapText="1"/>
    </xf>
    <xf numFmtId="0" fontId="14" fillId="0" borderId="0" xfId="0" applyFont="1" applyAlignment="1">
      <alignment horizontal="left" vertical="top" wrapText="1"/>
    </xf>
    <xf numFmtId="0" fontId="18" fillId="0" borderId="0" xfId="0" applyFont="1" applyAlignment="1">
      <alignment vertical="top" wrapText="1"/>
    </xf>
    <xf numFmtId="0" fontId="11" fillId="0" borderId="0" xfId="0" applyFont="1" applyAlignment="1">
      <alignment vertical="top" wrapText="1"/>
    </xf>
    <xf numFmtId="0" fontId="11" fillId="0" borderId="0" xfId="0" applyFont="1" applyAlignment="1">
      <alignment horizontal="left" vertical="top" wrapText="1"/>
    </xf>
    <xf numFmtId="0" fontId="12" fillId="0" borderId="0" xfId="0" applyFont="1" applyAlignment="1">
      <alignment horizontal="left" vertical="top" wrapText="1"/>
    </xf>
    <xf numFmtId="0" fontId="12" fillId="0" borderId="0" xfId="0" applyFont="1" applyAlignment="1">
      <alignment vertical="top" wrapText="1"/>
    </xf>
    <xf numFmtId="44" fontId="20" fillId="9" borderId="0" xfId="0" applyNumberFormat="1" applyFont="1" applyFill="1" applyAlignment="1">
      <alignment vertical="top" wrapText="1"/>
    </xf>
    <xf numFmtId="44" fontId="20" fillId="9" borderId="19" xfId="0" applyNumberFormat="1" applyFont="1" applyFill="1" applyBorder="1" applyAlignment="1">
      <alignment vertical="top" wrapText="1"/>
    </xf>
    <xf numFmtId="44" fontId="20" fillId="9" borderId="1" xfId="0" applyNumberFormat="1" applyFont="1" applyFill="1" applyBorder="1" applyAlignment="1">
      <alignment vertical="top" wrapText="1"/>
    </xf>
    <xf numFmtId="44" fontId="20" fillId="9" borderId="17" xfId="0" applyNumberFormat="1" applyFont="1" applyFill="1" applyBorder="1" applyAlignment="1">
      <alignment vertical="top" wrapText="1"/>
    </xf>
    <xf numFmtId="44" fontId="19" fillId="9" borderId="5" xfId="0" applyNumberFormat="1" applyFont="1" applyFill="1" applyBorder="1" applyAlignment="1">
      <alignment vertical="top" wrapText="1"/>
    </xf>
    <xf numFmtId="44" fontId="19" fillId="9" borderId="21" xfId="0" applyNumberFormat="1" applyFont="1" applyFill="1" applyBorder="1" applyAlignment="1">
      <alignment vertical="top" wrapText="1"/>
    </xf>
    <xf numFmtId="166" fontId="5" fillId="4" borderId="0" xfId="10" applyNumberFormat="1" applyFont="1" applyFill="1"/>
    <xf numFmtId="166" fontId="5" fillId="4" borderId="0" xfId="10" applyNumberFormat="1" applyFont="1" applyFill="1" applyProtection="1"/>
    <xf numFmtId="9" fontId="5" fillId="0" borderId="0" xfId="5" applyFont="1" applyProtection="1"/>
    <xf numFmtId="10" fontId="5" fillId="0" borderId="0" xfId="0" applyNumberFormat="1" applyFont="1"/>
    <xf numFmtId="168" fontId="5" fillId="0" borderId="0" xfId="0" applyNumberFormat="1" applyFont="1"/>
    <xf numFmtId="0" fontId="5" fillId="5" borderId="12" xfId="0" applyFont="1" applyFill="1" applyBorder="1"/>
    <xf numFmtId="0" fontId="5" fillId="5" borderId="9" xfId="0" applyFont="1" applyFill="1" applyBorder="1" applyProtection="1">
      <protection locked="0"/>
    </xf>
    <xf numFmtId="0" fontId="7" fillId="5" borderId="10" xfId="0" applyFont="1" applyFill="1" applyBorder="1"/>
    <xf numFmtId="0" fontId="11" fillId="5" borderId="0" xfId="0" applyFont="1" applyFill="1"/>
    <xf numFmtId="0" fontId="0" fillId="4" borderId="24" xfId="0" applyFill="1" applyBorder="1"/>
    <xf numFmtId="0" fontId="24" fillId="4" borderId="1" xfId="0" applyFont="1" applyFill="1" applyBorder="1" applyAlignment="1">
      <alignment horizontal="center"/>
    </xf>
    <xf numFmtId="0" fontId="24" fillId="4" borderId="25" xfId="0" applyFont="1" applyFill="1" applyBorder="1" applyAlignment="1">
      <alignment horizontal="center"/>
    </xf>
    <xf numFmtId="0" fontId="1" fillId="6" borderId="2" xfId="0" applyFont="1" applyFill="1" applyBorder="1"/>
    <xf numFmtId="170" fontId="1" fillId="6" borderId="0" xfId="11" applyNumberFormat="1" applyFont="1" applyFill="1" applyAlignment="1">
      <alignment horizontal="center"/>
    </xf>
    <xf numFmtId="170" fontId="0" fillId="6" borderId="26" xfId="11" applyNumberFormat="1" applyFont="1" applyFill="1" applyBorder="1" applyAlignment="1">
      <alignment horizontal="center"/>
    </xf>
    <xf numFmtId="170" fontId="0" fillId="6" borderId="0" xfId="11" applyNumberFormat="1" applyFont="1" applyFill="1" applyAlignment="1">
      <alignment horizontal="center"/>
    </xf>
    <xf numFmtId="170" fontId="0" fillId="6" borderId="4" xfId="11" applyNumberFormat="1" applyFont="1" applyFill="1" applyBorder="1" applyAlignment="1">
      <alignment horizontal="center"/>
    </xf>
    <xf numFmtId="0" fontId="0" fillId="0" borderId="2" xfId="0" applyBorder="1"/>
    <xf numFmtId="170" fontId="0" fillId="0" borderId="0" xfId="0" applyNumberFormat="1" applyAlignment="1">
      <alignment horizontal="center"/>
    </xf>
    <xf numFmtId="170" fontId="0" fillId="0" borderId="26" xfId="0" applyNumberFormat="1" applyBorder="1" applyAlignment="1">
      <alignment horizontal="center"/>
    </xf>
    <xf numFmtId="170" fontId="0" fillId="0" borderId="4" xfId="0" applyNumberFormat="1" applyBorder="1" applyAlignment="1">
      <alignment horizontal="center"/>
    </xf>
    <xf numFmtId="170" fontId="0" fillId="6" borderId="0" xfId="0" applyNumberFormat="1" applyFill="1" applyAlignment="1">
      <alignment horizontal="center"/>
    </xf>
    <xf numFmtId="170" fontId="0" fillId="6" borderId="26" xfId="0" applyNumberFormat="1" applyFill="1" applyBorder="1" applyAlignment="1">
      <alignment horizontal="center"/>
    </xf>
    <xf numFmtId="170" fontId="0" fillId="6" borderId="4" xfId="0" applyNumberFormat="1" applyFill="1" applyBorder="1" applyAlignment="1">
      <alignment horizontal="center"/>
    </xf>
    <xf numFmtId="0" fontId="5" fillId="0" borderId="18" xfId="0" applyFont="1" applyBorder="1" applyAlignment="1">
      <alignment horizontal="left"/>
    </xf>
    <xf numFmtId="0" fontId="7" fillId="4" borderId="19" xfId="0" applyFont="1" applyFill="1" applyBorder="1"/>
    <xf numFmtId="0" fontId="5" fillId="0" borderId="18" xfId="0" applyFont="1" applyBorder="1"/>
    <xf numFmtId="0" fontId="7" fillId="0" borderId="19" xfId="0" applyFont="1" applyBorder="1"/>
    <xf numFmtId="0" fontId="7" fillId="0" borderId="13" xfId="0" applyFont="1" applyBorder="1"/>
    <xf numFmtId="0" fontId="5" fillId="0" borderId="14" xfId="0" applyFont="1" applyBorder="1"/>
    <xf numFmtId="0" fontId="7" fillId="0" borderId="15" xfId="0" applyFont="1" applyBorder="1"/>
    <xf numFmtId="0" fontId="5" fillId="0" borderId="16" xfId="0" applyFont="1" applyBorder="1" applyProtection="1">
      <protection locked="0"/>
    </xf>
    <xf numFmtId="44" fontId="5" fillId="0" borderId="1" xfId="1" applyFont="1" applyBorder="1"/>
    <xf numFmtId="44" fontId="7" fillId="0" borderId="17" xfId="1" applyFont="1" applyBorder="1"/>
    <xf numFmtId="0" fontId="5" fillId="0" borderId="18" xfId="0" applyFont="1" applyBorder="1" applyProtection="1">
      <protection locked="0"/>
    </xf>
    <xf numFmtId="42" fontId="5" fillId="0" borderId="0" xfId="1" applyNumberFormat="1" applyFont="1" applyBorder="1"/>
    <xf numFmtId="42" fontId="7" fillId="0" borderId="19" xfId="1" applyNumberFormat="1" applyFont="1" applyBorder="1"/>
    <xf numFmtId="42" fontId="5" fillId="0" borderId="1" xfId="1" applyNumberFormat="1" applyFont="1" applyBorder="1"/>
    <xf numFmtId="42" fontId="7" fillId="0" borderId="17" xfId="1" applyNumberFormat="1" applyFont="1" applyBorder="1"/>
    <xf numFmtId="42" fontId="5" fillId="0" borderId="0" xfId="1" applyNumberFormat="1" applyFont="1" applyFill="1" applyBorder="1"/>
    <xf numFmtId="42" fontId="7" fillId="0" borderId="19" xfId="1" applyNumberFormat="1" applyFont="1" applyFill="1" applyBorder="1"/>
    <xf numFmtId="0" fontId="5" fillId="0" borderId="20" xfId="0" applyFont="1" applyBorder="1"/>
    <xf numFmtId="0" fontId="5" fillId="0" borderId="5" xfId="0" applyFont="1" applyBorder="1"/>
    <xf numFmtId="0" fontId="5" fillId="0" borderId="13" xfId="0" applyFont="1" applyBorder="1"/>
    <xf numFmtId="42" fontId="5" fillId="0" borderId="14" xfId="1" applyNumberFormat="1" applyFont="1" applyBorder="1"/>
    <xf numFmtId="42" fontId="7" fillId="0" borderId="15" xfId="1" applyNumberFormat="1" applyFont="1" applyBorder="1"/>
    <xf numFmtId="0" fontId="7" fillId="0" borderId="18" xfId="0" applyFont="1" applyBorder="1"/>
    <xf numFmtId="0" fontId="5" fillId="0" borderId="16" xfId="0" applyFont="1" applyBorder="1"/>
    <xf numFmtId="0" fontId="7" fillId="0" borderId="20" xfId="0" applyFont="1" applyBorder="1" applyProtection="1">
      <protection locked="0"/>
    </xf>
    <xf numFmtId="0" fontId="7" fillId="6" borderId="5" xfId="0" applyFont="1" applyFill="1" applyBorder="1" applyProtection="1">
      <protection locked="0"/>
    </xf>
    <xf numFmtId="0" fontId="5" fillId="6" borderId="5" xfId="0" applyFont="1" applyFill="1" applyBorder="1"/>
    <xf numFmtId="42" fontId="7" fillId="6" borderId="5" xfId="1" applyNumberFormat="1" applyFont="1" applyFill="1" applyBorder="1"/>
    <xf numFmtId="42" fontId="7" fillId="6" borderId="21" xfId="1" applyNumberFormat="1" applyFont="1" applyFill="1" applyBorder="1"/>
    <xf numFmtId="0" fontId="7" fillId="0" borderId="18" xfId="0" applyFont="1" applyBorder="1" applyProtection="1">
      <protection locked="0"/>
    </xf>
    <xf numFmtId="5" fontId="5" fillId="0" borderId="0" xfId="1" applyNumberFormat="1" applyFont="1" applyBorder="1"/>
    <xf numFmtId="5" fontId="7" fillId="0" borderId="19" xfId="1" applyNumberFormat="1" applyFont="1" applyBorder="1"/>
    <xf numFmtId="5" fontId="5" fillId="0" borderId="1" xfId="1" applyNumberFormat="1" applyFont="1" applyBorder="1"/>
    <xf numFmtId="5" fontId="7" fillId="0" borderId="17" xfId="1" applyNumberFormat="1" applyFont="1" applyBorder="1"/>
    <xf numFmtId="0" fontId="7" fillId="0" borderId="5" xfId="0" applyFont="1" applyBorder="1" applyProtection="1">
      <protection locked="0"/>
    </xf>
    <xf numFmtId="5" fontId="5" fillId="0" borderId="14" xfId="1" applyNumberFormat="1" applyFont="1" applyBorder="1"/>
    <xf numFmtId="5" fontId="7" fillId="0" borderId="15" xfId="1" applyNumberFormat="1" applyFont="1" applyBorder="1"/>
    <xf numFmtId="0" fontId="5" fillId="0" borderId="32" xfId="0" applyFont="1" applyBorder="1" applyProtection="1">
      <protection locked="0"/>
    </xf>
    <xf numFmtId="0" fontId="5" fillId="0" borderId="31" xfId="0" applyFont="1" applyBorder="1"/>
    <xf numFmtId="0" fontId="5" fillId="0" borderId="34" xfId="0" applyFont="1" applyBorder="1" applyProtection="1">
      <protection locked="0"/>
    </xf>
    <xf numFmtId="0" fontId="5" fillId="0" borderId="23" xfId="0" applyFont="1" applyBorder="1"/>
    <xf numFmtId="0" fontId="7" fillId="0" borderId="0" xfId="0" applyFont="1" applyAlignment="1">
      <alignment horizontal="right"/>
    </xf>
    <xf numFmtId="5" fontId="7" fillId="0" borderId="0" xfId="1" applyNumberFormat="1" applyFont="1" applyFill="1" applyBorder="1"/>
    <xf numFmtId="5" fontId="7" fillId="0" borderId="19" xfId="1" applyNumberFormat="1" applyFont="1" applyFill="1" applyBorder="1"/>
    <xf numFmtId="0" fontId="7" fillId="0" borderId="16" xfId="0" applyFont="1" applyBorder="1"/>
    <xf numFmtId="0" fontId="7" fillId="0" borderId="1" xfId="0" applyFont="1" applyBorder="1" applyProtection="1">
      <protection locked="0"/>
    </xf>
    <xf numFmtId="0" fontId="7" fillId="0" borderId="1" xfId="0" applyFont="1" applyBorder="1" applyAlignment="1">
      <alignment horizontal="right"/>
    </xf>
    <xf numFmtId="5" fontId="7" fillId="0" borderId="1" xfId="1" applyNumberFormat="1" applyFont="1" applyFill="1" applyBorder="1"/>
    <xf numFmtId="5" fontId="7" fillId="0" borderId="17" xfId="1" applyNumberFormat="1" applyFont="1" applyFill="1" applyBorder="1"/>
    <xf numFmtId="0" fontId="7" fillId="0" borderId="31" xfId="0" applyFont="1" applyBorder="1" applyAlignment="1">
      <alignment horizontal="right"/>
    </xf>
    <xf numFmtId="0" fontId="5" fillId="0" borderId="31" xfId="0" applyFont="1" applyBorder="1" applyAlignment="1">
      <alignment horizontal="right"/>
    </xf>
    <xf numFmtId="5" fontId="5" fillId="0" borderId="0" xfId="1" applyNumberFormat="1" applyFont="1"/>
    <xf numFmtId="5" fontId="7" fillId="0" borderId="0" xfId="1" applyNumberFormat="1" applyFont="1"/>
    <xf numFmtId="0" fontId="7" fillId="5" borderId="13" xfId="0" applyFont="1" applyFill="1" applyBorder="1"/>
    <xf numFmtId="0" fontId="5" fillId="5" borderId="14" xfId="0" applyFont="1" applyFill="1" applyBorder="1"/>
    <xf numFmtId="0" fontId="7" fillId="5" borderId="27" xfId="0" applyFont="1" applyFill="1" applyBorder="1"/>
    <xf numFmtId="0" fontId="5" fillId="5" borderId="27" xfId="0" applyFont="1" applyFill="1" applyBorder="1"/>
    <xf numFmtId="2" fontId="7" fillId="5" borderId="28" xfId="0" applyNumberFormat="1" applyFont="1" applyFill="1" applyBorder="1"/>
    <xf numFmtId="0" fontId="5" fillId="5" borderId="29" xfId="0" applyFont="1" applyFill="1" applyBorder="1"/>
    <xf numFmtId="169" fontId="7" fillId="5" borderId="30" xfId="0" applyNumberFormat="1" applyFont="1" applyFill="1" applyBorder="1"/>
    <xf numFmtId="0" fontId="7" fillId="5" borderId="19" xfId="0" applyFont="1" applyFill="1" applyBorder="1"/>
    <xf numFmtId="0" fontId="7" fillId="5" borderId="0" xfId="0" applyFont="1" applyFill="1"/>
    <xf numFmtId="42" fontId="7" fillId="5" borderId="0" xfId="1" applyNumberFormat="1" applyFont="1" applyFill="1" applyBorder="1"/>
    <xf numFmtId="42" fontId="7" fillId="5" borderId="19" xfId="1" applyNumberFormat="1" applyFont="1" applyFill="1" applyBorder="1"/>
    <xf numFmtId="42" fontId="7" fillId="5" borderId="1" xfId="1" applyNumberFormat="1" applyFont="1" applyFill="1" applyBorder="1"/>
    <xf numFmtId="42" fontId="7" fillId="5" borderId="17" xfId="1" applyNumberFormat="1" applyFont="1" applyFill="1" applyBorder="1"/>
    <xf numFmtId="0" fontId="7" fillId="5" borderId="1" xfId="0" applyFont="1" applyFill="1" applyBorder="1"/>
    <xf numFmtId="0" fontId="7" fillId="5" borderId="17" xfId="0" applyFont="1" applyFill="1" applyBorder="1"/>
    <xf numFmtId="42" fontId="7" fillId="11" borderId="5" xfId="1" applyNumberFormat="1" applyFont="1" applyFill="1" applyBorder="1"/>
    <xf numFmtId="42" fontId="7" fillId="11" borderId="21" xfId="1" applyNumberFormat="1" applyFont="1" applyFill="1" applyBorder="1"/>
    <xf numFmtId="42" fontId="7" fillId="11" borderId="0" xfId="1" applyNumberFormat="1" applyFont="1" applyFill="1" applyBorder="1"/>
    <xf numFmtId="42" fontId="7" fillId="11" borderId="19" xfId="1" applyNumberFormat="1" applyFont="1" applyFill="1" applyBorder="1"/>
    <xf numFmtId="5" fontId="7" fillId="5" borderId="5" xfId="1" applyNumberFormat="1" applyFont="1" applyFill="1" applyBorder="1"/>
    <xf numFmtId="5" fontId="7" fillId="5" borderId="21" xfId="1" applyNumberFormat="1" applyFont="1" applyFill="1" applyBorder="1"/>
    <xf numFmtId="5" fontId="7" fillId="5" borderId="31" xfId="1" applyNumberFormat="1" applyFont="1" applyFill="1" applyBorder="1"/>
    <xf numFmtId="5" fontId="7" fillId="5" borderId="33" xfId="1" applyNumberFormat="1" applyFont="1" applyFill="1" applyBorder="1"/>
    <xf numFmtId="5" fontId="7" fillId="5" borderId="23" xfId="1" applyNumberFormat="1" applyFont="1" applyFill="1" applyBorder="1"/>
    <xf numFmtId="5" fontId="7" fillId="5" borderId="35" xfId="1" applyNumberFormat="1" applyFont="1" applyFill="1" applyBorder="1"/>
    <xf numFmtId="0" fontId="7" fillId="5" borderId="0" xfId="0" applyFont="1" applyFill="1" applyProtection="1">
      <protection locked="0"/>
    </xf>
    <xf numFmtId="0" fontId="7" fillId="5" borderId="0" xfId="0" applyFont="1" applyFill="1" applyAlignment="1">
      <alignment horizontal="right"/>
    </xf>
    <xf numFmtId="5" fontId="7" fillId="5" borderId="0" xfId="1" applyNumberFormat="1" applyFont="1" applyFill="1" applyBorder="1"/>
    <xf numFmtId="5" fontId="7" fillId="5" borderId="19" xfId="1" applyNumberFormat="1" applyFont="1" applyFill="1" applyBorder="1"/>
    <xf numFmtId="0" fontId="5" fillId="5" borderId="36" xfId="0" applyFont="1" applyFill="1" applyBorder="1"/>
    <xf numFmtId="42" fontId="5" fillId="5" borderId="0" xfId="1" applyNumberFormat="1" applyFont="1" applyFill="1"/>
    <xf numFmtId="42" fontId="7" fillId="5" borderId="0" xfId="1" applyNumberFormat="1" applyFont="1" applyFill="1"/>
    <xf numFmtId="42" fontId="5" fillId="5" borderId="1" xfId="1" applyNumberFormat="1" applyFont="1" applyFill="1" applyBorder="1"/>
    <xf numFmtId="42" fontId="7" fillId="5" borderId="36" xfId="1" applyNumberFormat="1" applyFont="1" applyFill="1" applyBorder="1"/>
    <xf numFmtId="42" fontId="7" fillId="0" borderId="0" xfId="0" applyNumberFormat="1" applyFont="1"/>
    <xf numFmtId="169" fontId="5" fillId="5" borderId="27" xfId="0" applyNumberFormat="1" applyFont="1" applyFill="1" applyBorder="1" applyProtection="1">
      <protection locked="0"/>
    </xf>
    <xf numFmtId="0" fontId="5" fillId="5" borderId="29" xfId="0" applyFont="1" applyFill="1" applyBorder="1" applyProtection="1">
      <protection locked="0"/>
    </xf>
    <xf numFmtId="169" fontId="5" fillId="5" borderId="9" xfId="0" applyNumberFormat="1" applyFont="1" applyFill="1" applyBorder="1" applyProtection="1">
      <protection locked="0"/>
    </xf>
    <xf numFmtId="49" fontId="5" fillId="0" borderId="0" xfId="0" applyNumberFormat="1" applyFont="1"/>
    <xf numFmtId="0" fontId="12" fillId="0" borderId="0" xfId="0" applyFont="1" applyAlignment="1">
      <alignment horizontal="left" vertical="top" wrapText="1"/>
    </xf>
    <xf numFmtId="0" fontId="15" fillId="0" borderId="0" xfId="0" applyFont="1" applyAlignment="1">
      <alignment horizontal="left" vertical="top" wrapText="1"/>
    </xf>
    <xf numFmtId="0" fontId="14" fillId="0" borderId="0" xfId="0" applyFont="1" applyAlignment="1">
      <alignment horizontal="left" vertical="top" wrapText="1"/>
    </xf>
    <xf numFmtId="0" fontId="11" fillId="0" borderId="0" xfId="0" applyFont="1" applyAlignment="1">
      <alignment horizontal="left" vertical="top" wrapText="1"/>
    </xf>
    <xf numFmtId="0" fontId="0" fillId="0" borderId="0" xfId="0" applyAlignment="1">
      <alignment wrapText="1"/>
    </xf>
    <xf numFmtId="0" fontId="12" fillId="0" borderId="14" xfId="0" applyFont="1" applyBorder="1" applyAlignment="1">
      <alignment horizontal="left" vertical="top" wrapText="1"/>
    </xf>
    <xf numFmtId="0" fontId="12" fillId="0" borderId="0" xfId="0" applyFont="1" applyAlignment="1">
      <alignment vertical="top" wrapText="1"/>
    </xf>
    <xf numFmtId="0" fontId="14" fillId="0" borderId="0" xfId="9" applyFont="1" applyAlignment="1">
      <alignment horizontal="left" vertical="top" wrapText="1"/>
    </xf>
    <xf numFmtId="0" fontId="7" fillId="0" borderId="0" xfId="0" applyFont="1" applyAlignment="1" applyProtection="1">
      <alignment horizontal="left" vertical="top" wrapText="1"/>
      <protection locked="0"/>
    </xf>
    <xf numFmtId="0" fontId="7" fillId="5" borderId="0" xfId="0" applyFont="1" applyFill="1" applyAlignment="1">
      <alignment wrapText="1"/>
    </xf>
    <xf numFmtId="0" fontId="0" fillId="5" borderId="0" xfId="0" applyFill="1" applyAlignment="1">
      <alignment wrapText="1"/>
    </xf>
    <xf numFmtId="0" fontId="7" fillId="5" borderId="9" xfId="0" applyFont="1" applyFill="1" applyBorder="1"/>
    <xf numFmtId="0" fontId="0" fillId="5" borderId="9" xfId="0" applyFill="1" applyBorder="1"/>
    <xf numFmtId="2" fontId="7" fillId="5" borderId="10" xfId="0" applyNumberFormat="1" applyFont="1" applyFill="1" applyBorder="1"/>
    <xf numFmtId="2" fontId="24" fillId="5" borderId="12" xfId="0" applyNumberFormat="1" applyFont="1" applyFill="1" applyBorder="1"/>
    <xf numFmtId="0" fontId="7" fillId="5" borderId="18" xfId="0" applyFont="1" applyFill="1" applyBorder="1" applyAlignment="1">
      <alignment wrapText="1"/>
    </xf>
    <xf numFmtId="0" fontId="5" fillId="5" borderId="0" xfId="0" applyFont="1" applyFill="1" applyAlignment="1">
      <alignment wrapText="1"/>
    </xf>
    <xf numFmtId="0" fontId="7" fillId="11" borderId="31" xfId="0" applyFont="1" applyFill="1" applyBorder="1" applyAlignment="1">
      <alignment horizontal="right"/>
    </xf>
    <xf numFmtId="0" fontId="5" fillId="11" borderId="31" xfId="0" applyFont="1" applyFill="1" applyBorder="1" applyAlignment="1">
      <alignment horizontal="right"/>
    </xf>
    <xf numFmtId="0" fontId="7" fillId="11" borderId="23" xfId="0" applyFont="1" applyFill="1" applyBorder="1"/>
    <xf numFmtId="0" fontId="7" fillId="5" borderId="31" xfId="0" applyFont="1" applyFill="1" applyBorder="1" applyAlignment="1">
      <alignment horizontal="right"/>
    </xf>
    <xf numFmtId="0" fontId="5" fillId="5" borderId="31" xfId="0" applyFont="1" applyFill="1" applyBorder="1" applyAlignment="1">
      <alignment horizontal="right"/>
    </xf>
    <xf numFmtId="0" fontId="7" fillId="5" borderId="36" xfId="0" applyFont="1" applyFill="1" applyBorder="1" applyAlignment="1">
      <alignment horizontal="right"/>
    </xf>
    <xf numFmtId="0" fontId="7" fillId="5" borderId="23" xfId="0" applyFont="1" applyFill="1" applyBorder="1" applyAlignment="1">
      <alignment horizontal="right"/>
    </xf>
    <xf numFmtId="0" fontId="5" fillId="5" borderId="23" xfId="0" applyFont="1" applyFill="1" applyBorder="1" applyAlignment="1">
      <alignment horizontal="right"/>
    </xf>
    <xf numFmtId="0" fontId="5" fillId="5" borderId="31" xfId="0" applyFont="1" applyFill="1" applyBorder="1"/>
    <xf numFmtId="0" fontId="7" fillId="5" borderId="0" xfId="0" applyFont="1" applyFill="1" applyAlignment="1">
      <alignment horizontal="right"/>
    </xf>
    <xf numFmtId="0" fontId="5" fillId="5" borderId="0" xfId="0" applyFont="1" applyFill="1" applyAlignment="1">
      <alignment horizontal="right"/>
    </xf>
    <xf numFmtId="0" fontId="7" fillId="5" borderId="1" xfId="0" applyFont="1" applyFill="1" applyBorder="1" applyAlignment="1">
      <alignment horizontal="right"/>
    </xf>
    <xf numFmtId="0" fontId="5" fillId="5" borderId="1" xfId="0" applyFont="1" applyFill="1" applyBorder="1" applyAlignment="1">
      <alignment horizontal="right"/>
    </xf>
    <xf numFmtId="0" fontId="31" fillId="0" borderId="0" xfId="8" applyFont="1" applyAlignment="1" applyProtection="1">
      <alignment horizontal="left" vertical="top" wrapText="1"/>
      <protection locked="0"/>
    </xf>
    <xf numFmtId="0" fontId="0" fillId="0" borderId="0" xfId="0" applyAlignment="1">
      <alignment vertical="top" wrapText="1"/>
    </xf>
    <xf numFmtId="0" fontId="19" fillId="9" borderId="13" xfId="0" applyFont="1" applyFill="1" applyBorder="1" applyAlignment="1" applyProtection="1">
      <alignment horizontal="center" vertical="top" wrapText="1"/>
      <protection locked="0"/>
    </xf>
    <xf numFmtId="0" fontId="19" fillId="9" borderId="14" xfId="0" applyFont="1" applyFill="1" applyBorder="1" applyAlignment="1" applyProtection="1">
      <alignment horizontal="center" vertical="top" wrapText="1"/>
      <protection locked="0"/>
    </xf>
    <xf numFmtId="0" fontId="19" fillId="9" borderId="15" xfId="0" applyFont="1" applyFill="1" applyBorder="1" applyAlignment="1" applyProtection="1">
      <alignment horizontal="center" vertical="top" wrapText="1"/>
      <protection locked="0"/>
    </xf>
    <xf numFmtId="0" fontId="20" fillId="9" borderId="16" xfId="0" applyFont="1" applyFill="1" applyBorder="1" applyAlignment="1" applyProtection="1">
      <alignment horizontal="center" vertical="top" wrapText="1"/>
      <protection locked="0"/>
    </xf>
    <xf numFmtId="0" fontId="20" fillId="9" borderId="1" xfId="0" applyFont="1" applyFill="1" applyBorder="1" applyAlignment="1" applyProtection="1">
      <alignment horizontal="center" vertical="top" wrapText="1"/>
      <protection locked="0"/>
    </xf>
    <xf numFmtId="0" fontId="20" fillId="9" borderId="17" xfId="0" applyFont="1" applyFill="1" applyBorder="1" applyAlignment="1" applyProtection="1">
      <alignment horizontal="center" vertical="top" wrapText="1"/>
      <protection locked="0"/>
    </xf>
    <xf numFmtId="0" fontId="19" fillId="6" borderId="10" xfId="0" applyFont="1" applyFill="1" applyBorder="1" applyAlignment="1" applyProtection="1">
      <alignment horizontal="left" vertical="top" wrapText="1"/>
      <protection locked="0"/>
    </xf>
    <xf numFmtId="0" fontId="19" fillId="6" borderId="11" xfId="0" applyFont="1" applyFill="1" applyBorder="1" applyAlignment="1" applyProtection="1">
      <alignment horizontal="left" vertical="top" wrapText="1"/>
      <protection locked="0"/>
    </xf>
    <xf numFmtId="0" fontId="19" fillId="6" borderId="12" xfId="0" applyFont="1" applyFill="1" applyBorder="1" applyAlignment="1" applyProtection="1">
      <alignment horizontal="left" vertical="top" wrapText="1"/>
      <protection locked="0"/>
    </xf>
    <xf numFmtId="0" fontId="19" fillId="8" borderId="10" xfId="0" applyFont="1" applyFill="1" applyBorder="1" applyAlignment="1" applyProtection="1">
      <alignment horizontal="left" vertical="top" wrapText="1"/>
      <protection locked="0"/>
    </xf>
    <xf numFmtId="0" fontId="19" fillId="8" borderId="11" xfId="0" applyFont="1" applyFill="1" applyBorder="1" applyAlignment="1" applyProtection="1">
      <alignment horizontal="left" vertical="top" wrapText="1"/>
      <protection locked="0"/>
    </xf>
    <xf numFmtId="0" fontId="19" fillId="8" borderId="12" xfId="0" applyFont="1" applyFill="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20" fillId="0" borderId="12"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9" xfId="0" applyFont="1" applyBorder="1" applyAlignment="1" applyProtection="1">
      <alignment horizontal="center" vertical="top" wrapText="1"/>
      <protection locked="0"/>
    </xf>
    <xf numFmtId="0" fontId="19" fillId="8" borderId="9" xfId="0" applyFont="1" applyFill="1" applyBorder="1" applyAlignment="1" applyProtection="1">
      <alignment horizontal="left" vertical="top" wrapText="1"/>
      <protection locked="0"/>
    </xf>
    <xf numFmtId="0" fontId="19" fillId="6" borderId="9" xfId="0" applyFont="1" applyFill="1" applyBorder="1" applyAlignment="1" applyProtection="1">
      <alignment horizontal="left" vertical="top" wrapText="1"/>
      <protection locked="0"/>
    </xf>
    <xf numFmtId="0" fontId="19" fillId="0" borderId="0" xfId="0" applyFont="1" applyAlignment="1" applyProtection="1">
      <alignment horizontal="left" vertical="top" wrapText="1"/>
      <protection locked="0"/>
    </xf>
    <xf numFmtId="0" fontId="21" fillId="0" borderId="6" xfId="0" applyFont="1" applyBorder="1" applyAlignment="1" applyProtection="1">
      <alignment horizontal="left" vertical="center" wrapText="1"/>
      <protection locked="0"/>
    </xf>
    <xf numFmtId="0" fontId="21" fillId="0" borderId="7" xfId="0" applyFont="1" applyBorder="1" applyAlignment="1" applyProtection="1">
      <alignment horizontal="left" vertical="center" wrapText="1"/>
      <protection locked="0"/>
    </xf>
    <xf numFmtId="0" fontId="21" fillId="0" borderId="8" xfId="0" applyFont="1" applyBorder="1" applyAlignment="1" applyProtection="1">
      <alignment horizontal="left" vertical="center" wrapText="1"/>
      <protection locked="0"/>
    </xf>
    <xf numFmtId="0" fontId="20" fillId="6" borderId="9" xfId="0" applyFont="1" applyFill="1" applyBorder="1" applyAlignment="1" applyProtection="1">
      <alignment horizontal="left" vertical="top" wrapText="1"/>
      <protection locked="0"/>
    </xf>
  </cellXfs>
  <cellStyles count="12">
    <cellStyle name="Comma" xfId="11" builtinId="3"/>
    <cellStyle name="Currency" xfId="1" builtinId="4"/>
    <cellStyle name="Currency 2" xfId="2" xr:uid="{00000000-0005-0000-0000-000001000000}"/>
    <cellStyle name="Currency 2 2" xfId="10" xr:uid="{00000000-0005-0000-0000-000002000000}"/>
    <cellStyle name="Currency 3" xfId="3" xr:uid="{00000000-0005-0000-0000-000003000000}"/>
    <cellStyle name="Hyperlink" xfId="8" builtinId="8"/>
    <cellStyle name="Normal" xfId="0" builtinId="0"/>
    <cellStyle name="Normal 2" xfId="4" xr:uid="{00000000-0005-0000-0000-000006000000}"/>
    <cellStyle name="Normal 2 2" xfId="9" xr:uid="{00000000-0005-0000-0000-000007000000}"/>
    <cellStyle name="Percent" xfId="5" builtinId="5"/>
    <cellStyle name="Percent 2" xfId="6" xr:uid="{00000000-0005-0000-0000-000009000000}"/>
    <cellStyle name="Percent 3" xfId="7" xr:uid="{00000000-0005-0000-0000-00000A000000}"/>
  </cellStyles>
  <dxfs count="0"/>
  <tableStyles count="0" defaultTableStyle="TableStyleMedium9"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controller.appstate.edu/departments/travel-business-expense-reimbursement/travel-subsistenc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F90"/>
  <sheetViews>
    <sheetView view="pageLayout" zoomScale="110" zoomScaleNormal="90" zoomScaleSheetLayoutView="120" zoomScalePageLayoutView="110" workbookViewId="0">
      <selection activeCell="A10" sqref="A10:F10"/>
    </sheetView>
  </sheetViews>
  <sheetFormatPr defaultColWidth="26.42578125" defaultRowHeight="11.25" x14ac:dyDescent="0.15"/>
  <cols>
    <col min="1" max="3" width="26.42578125" style="41"/>
    <col min="4" max="4" width="32.85546875" style="41" customWidth="1"/>
    <col min="5" max="16384" width="26.42578125" style="41"/>
  </cols>
  <sheetData>
    <row r="1" spans="1:6" ht="18" x14ac:dyDescent="0.25">
      <c r="A1" s="82" t="s">
        <v>9</v>
      </c>
      <c r="B1" s="83"/>
      <c r="C1" s="83"/>
      <c r="D1" s="83"/>
      <c r="E1" s="154"/>
      <c r="F1" s="154"/>
    </row>
    <row r="2" spans="1:6" x14ac:dyDescent="0.15">
      <c r="A2" s="77"/>
      <c r="B2" s="77"/>
      <c r="C2" s="77"/>
      <c r="D2" s="77"/>
    </row>
    <row r="3" spans="1:6" ht="21" customHeight="1" x14ac:dyDescent="0.2">
      <c r="A3" s="264" t="s">
        <v>132</v>
      </c>
      <c r="B3" s="264"/>
      <c r="C3" s="264"/>
      <c r="D3" s="264"/>
      <c r="E3" s="266"/>
      <c r="F3" s="266"/>
    </row>
    <row r="4" spans="1:6" x14ac:dyDescent="0.15">
      <c r="A4" s="133"/>
      <c r="B4" s="133"/>
      <c r="C4" s="133"/>
      <c r="D4" s="133"/>
    </row>
    <row r="5" spans="1:6" ht="21.75" customHeight="1" x14ac:dyDescent="0.2">
      <c r="A5" s="264" t="s">
        <v>133</v>
      </c>
      <c r="B5" s="264"/>
      <c r="C5" s="264"/>
      <c r="D5" s="264"/>
      <c r="E5" s="266"/>
      <c r="F5" s="266"/>
    </row>
    <row r="6" spans="1:6" x14ac:dyDescent="0.15">
      <c r="A6" s="134"/>
      <c r="B6" s="133"/>
      <c r="C6" s="133"/>
      <c r="D6" s="133"/>
    </row>
    <row r="7" spans="1:6" ht="11.25" customHeight="1" x14ac:dyDescent="0.15">
      <c r="A7" s="263" t="s">
        <v>134</v>
      </c>
      <c r="B7" s="263"/>
      <c r="C7" s="263"/>
      <c r="D7" s="263"/>
    </row>
    <row r="8" spans="1:6" ht="21" customHeight="1" x14ac:dyDescent="0.2">
      <c r="A8" s="264" t="s">
        <v>135</v>
      </c>
      <c r="B8" s="264"/>
      <c r="C8" s="264"/>
      <c r="D8" s="264"/>
      <c r="E8" s="266"/>
      <c r="F8" s="266"/>
    </row>
    <row r="9" spans="1:6" ht="27.75" customHeight="1" x14ac:dyDescent="0.15">
      <c r="A9" s="264" t="s">
        <v>228</v>
      </c>
      <c r="B9" s="264"/>
      <c r="C9" s="264"/>
      <c r="D9" s="264"/>
      <c r="E9" s="264"/>
      <c r="F9" s="264"/>
    </row>
    <row r="10" spans="1:6" ht="22.5" customHeight="1" x14ac:dyDescent="0.2">
      <c r="A10" s="264" t="s">
        <v>215</v>
      </c>
      <c r="B10" s="264"/>
      <c r="C10" s="264"/>
      <c r="D10" s="264"/>
      <c r="E10" s="266"/>
      <c r="F10" s="266"/>
    </row>
    <row r="11" spans="1:6" x14ac:dyDescent="0.15">
      <c r="A11" s="133"/>
      <c r="B11" s="133"/>
      <c r="C11" s="133"/>
      <c r="D11" s="133"/>
    </row>
    <row r="12" spans="1:6" x14ac:dyDescent="0.15">
      <c r="A12" s="135" t="s">
        <v>10</v>
      </c>
      <c r="B12" s="133"/>
      <c r="C12" s="133"/>
      <c r="D12" s="133"/>
    </row>
    <row r="13" spans="1:6" x14ac:dyDescent="0.15">
      <c r="A13" s="133"/>
      <c r="B13" s="133"/>
      <c r="C13" s="133"/>
      <c r="D13" s="133"/>
    </row>
    <row r="14" spans="1:6" ht="39.75" customHeight="1" x14ac:dyDescent="0.2">
      <c r="A14" s="264" t="s">
        <v>136</v>
      </c>
      <c r="B14" s="264"/>
      <c r="C14" s="264"/>
      <c r="D14" s="264"/>
      <c r="E14" s="266"/>
      <c r="F14" s="266"/>
    </row>
    <row r="15" spans="1:6" ht="39" customHeight="1" x14ac:dyDescent="0.2">
      <c r="A15" s="263" t="s">
        <v>137</v>
      </c>
      <c r="B15" s="263"/>
      <c r="C15" s="263"/>
      <c r="D15" s="263"/>
      <c r="E15" s="266"/>
      <c r="F15" s="266"/>
    </row>
    <row r="16" spans="1:6" ht="29.25" customHeight="1" x14ac:dyDescent="0.2">
      <c r="A16" s="264" t="s">
        <v>138</v>
      </c>
      <c r="B16" s="264"/>
      <c r="C16" s="264"/>
      <c r="D16" s="264"/>
      <c r="E16" s="266"/>
      <c r="F16" s="266"/>
    </row>
    <row r="17" spans="1:6" ht="38.25" customHeight="1" x14ac:dyDescent="0.2">
      <c r="A17" s="269" t="s">
        <v>139</v>
      </c>
      <c r="B17" s="269"/>
      <c r="C17" s="269"/>
      <c r="D17" s="269"/>
      <c r="E17" s="266"/>
      <c r="F17" s="266"/>
    </row>
    <row r="18" spans="1:6" ht="12" thickBot="1" x14ac:dyDescent="0.2">
      <c r="A18" s="84"/>
      <c r="B18" s="84"/>
      <c r="C18" s="84"/>
      <c r="D18" s="84"/>
    </row>
    <row r="19" spans="1:6" x14ac:dyDescent="0.15">
      <c r="A19" s="267" t="s">
        <v>30</v>
      </c>
      <c r="B19" s="267"/>
      <c r="C19" s="267"/>
      <c r="D19" s="267"/>
    </row>
    <row r="20" spans="1:6" x14ac:dyDescent="0.15">
      <c r="A20" s="136"/>
      <c r="B20" s="136"/>
      <c r="C20" s="136"/>
      <c r="D20" s="136"/>
    </row>
    <row r="21" spans="1:6" x14ac:dyDescent="0.15">
      <c r="A21" s="262" t="s">
        <v>107</v>
      </c>
      <c r="B21" s="262"/>
      <c r="C21" s="262"/>
      <c r="D21" s="262"/>
    </row>
    <row r="22" spans="1:6" ht="36.75" customHeight="1" x14ac:dyDescent="0.2">
      <c r="A22" s="265" t="s">
        <v>140</v>
      </c>
      <c r="B22" s="265"/>
      <c r="C22" s="265"/>
      <c r="D22" s="265"/>
      <c r="E22" s="266"/>
      <c r="F22" s="266"/>
    </row>
    <row r="23" spans="1:6" x14ac:dyDescent="0.15">
      <c r="A23" s="136"/>
      <c r="B23" s="136"/>
      <c r="C23" s="136"/>
      <c r="D23" s="136"/>
    </row>
    <row r="24" spans="1:6" x14ac:dyDescent="0.15">
      <c r="A24" s="268" t="s">
        <v>141</v>
      </c>
      <c r="B24" s="268"/>
      <c r="C24" s="268"/>
      <c r="D24" s="268"/>
    </row>
    <row r="25" spans="1:6" s="42" customFormat="1" ht="44.25" customHeight="1" x14ac:dyDescent="0.2">
      <c r="A25" s="265" t="s">
        <v>142</v>
      </c>
      <c r="B25" s="265"/>
      <c r="C25" s="265"/>
      <c r="D25" s="265"/>
      <c r="E25" s="266"/>
      <c r="F25" s="266"/>
    </row>
    <row r="26" spans="1:6" s="42" customFormat="1" x14ac:dyDescent="0.15">
      <c r="A26" s="136"/>
      <c r="B26" s="136"/>
      <c r="C26" s="136"/>
      <c r="D26" s="136"/>
    </row>
    <row r="27" spans="1:6" x14ac:dyDescent="0.15">
      <c r="A27" s="262" t="s">
        <v>143</v>
      </c>
      <c r="B27" s="262"/>
      <c r="C27" s="262"/>
      <c r="D27" s="262"/>
    </row>
    <row r="28" spans="1:6" ht="33.75" customHeight="1" x14ac:dyDescent="0.15">
      <c r="A28" s="264" t="s">
        <v>198</v>
      </c>
      <c r="B28" s="264"/>
      <c r="C28" s="264"/>
      <c r="D28" s="264"/>
      <c r="E28" s="264"/>
      <c r="F28" s="264"/>
    </row>
    <row r="29" spans="1:6" x14ac:dyDescent="0.15">
      <c r="A29" s="136"/>
      <c r="B29" s="136"/>
      <c r="C29" s="136"/>
      <c r="D29" s="136"/>
    </row>
    <row r="30" spans="1:6" x14ac:dyDescent="0.15">
      <c r="A30" s="262" t="s">
        <v>144</v>
      </c>
      <c r="B30" s="262"/>
      <c r="C30" s="262"/>
      <c r="D30" s="262"/>
    </row>
    <row r="31" spans="1:6" ht="20.25" customHeight="1" x14ac:dyDescent="0.2">
      <c r="A31" s="265" t="s">
        <v>145</v>
      </c>
      <c r="B31" s="265"/>
      <c r="C31" s="265"/>
      <c r="D31" s="265"/>
      <c r="E31" s="266"/>
      <c r="F31" s="266"/>
    </row>
    <row r="32" spans="1:6" ht="6.75" customHeight="1" x14ac:dyDescent="0.15">
      <c r="A32" s="137"/>
      <c r="B32" s="137"/>
      <c r="C32" s="137"/>
      <c r="D32" s="137"/>
    </row>
    <row r="33" spans="1:6" x14ac:dyDescent="0.15">
      <c r="A33" s="262" t="s">
        <v>115</v>
      </c>
      <c r="B33" s="262"/>
      <c r="C33" s="262"/>
      <c r="D33" s="262"/>
    </row>
    <row r="34" spans="1:6" ht="36" customHeight="1" x14ac:dyDescent="0.2">
      <c r="A34" s="265" t="s">
        <v>146</v>
      </c>
      <c r="B34" s="265"/>
      <c r="C34" s="265"/>
      <c r="D34" s="265"/>
      <c r="E34" s="266"/>
      <c r="F34" s="266"/>
    </row>
    <row r="35" spans="1:6" x14ac:dyDescent="0.15">
      <c r="A35" s="137"/>
      <c r="B35" s="137"/>
      <c r="C35" s="137"/>
      <c r="D35" s="137"/>
    </row>
    <row r="36" spans="1:6" x14ac:dyDescent="0.15">
      <c r="A36" s="262" t="s">
        <v>112</v>
      </c>
      <c r="B36" s="262"/>
      <c r="C36" s="262"/>
      <c r="D36" s="262"/>
    </row>
    <row r="37" spans="1:6" ht="28.5" customHeight="1" x14ac:dyDescent="0.2">
      <c r="A37" s="265" t="s">
        <v>147</v>
      </c>
      <c r="B37" s="265"/>
      <c r="C37" s="265"/>
      <c r="D37" s="265"/>
      <c r="E37" s="266"/>
      <c r="F37" s="266"/>
    </row>
    <row r="38" spans="1:6" x14ac:dyDescent="0.15">
      <c r="A38" s="137"/>
      <c r="B38" s="137"/>
      <c r="C38" s="137"/>
      <c r="D38" s="137"/>
    </row>
    <row r="39" spans="1:6" x14ac:dyDescent="0.15">
      <c r="A39" s="262" t="s">
        <v>148</v>
      </c>
      <c r="B39" s="262"/>
      <c r="C39" s="262"/>
      <c r="D39" s="262"/>
    </row>
    <row r="40" spans="1:6" ht="12.75" x14ac:dyDescent="0.2">
      <c r="A40" s="265" t="s">
        <v>0</v>
      </c>
      <c r="B40" s="265"/>
      <c r="C40" s="265"/>
      <c r="D40" s="265"/>
      <c r="E40" s="266"/>
      <c r="F40" s="266"/>
    </row>
    <row r="41" spans="1:6" x14ac:dyDescent="0.15">
      <c r="A41" s="138"/>
      <c r="B41" s="136"/>
      <c r="C41" s="136"/>
      <c r="D41" s="136"/>
    </row>
    <row r="42" spans="1:6" x14ac:dyDescent="0.15">
      <c r="A42" s="262" t="s">
        <v>7</v>
      </c>
      <c r="B42" s="262"/>
      <c r="C42" s="262"/>
      <c r="D42" s="262"/>
    </row>
    <row r="43" spans="1:6" ht="12.75" x14ac:dyDescent="0.2">
      <c r="A43" s="265" t="s">
        <v>149</v>
      </c>
      <c r="B43" s="265"/>
      <c r="C43" s="265"/>
      <c r="D43" s="265"/>
      <c r="E43" s="266"/>
      <c r="F43" s="266"/>
    </row>
    <row r="44" spans="1:6" x14ac:dyDescent="0.15">
      <c r="A44" s="137"/>
      <c r="B44" s="137"/>
      <c r="C44" s="137"/>
      <c r="D44" s="137"/>
    </row>
    <row r="45" spans="1:6" x14ac:dyDescent="0.15">
      <c r="A45" s="262" t="s">
        <v>113</v>
      </c>
      <c r="B45" s="262"/>
      <c r="C45" s="262"/>
      <c r="D45" s="262"/>
    </row>
    <row r="46" spans="1:6" ht="25.5" customHeight="1" x14ac:dyDescent="0.2">
      <c r="A46" s="265" t="s">
        <v>150</v>
      </c>
      <c r="B46" s="265"/>
      <c r="C46" s="265"/>
      <c r="D46" s="265"/>
      <c r="E46" s="266"/>
      <c r="F46" s="266"/>
    </row>
    <row r="47" spans="1:6" x14ac:dyDescent="0.15">
      <c r="A47" s="137"/>
      <c r="B47" s="137"/>
      <c r="C47" s="137"/>
      <c r="D47" s="137"/>
    </row>
    <row r="48" spans="1:6" x14ac:dyDescent="0.15">
      <c r="A48" s="262" t="s">
        <v>111</v>
      </c>
      <c r="B48" s="262"/>
      <c r="C48" s="262"/>
      <c r="D48" s="262"/>
    </row>
    <row r="49" spans="1:6" ht="36.75" customHeight="1" x14ac:dyDescent="0.2">
      <c r="A49" s="265" t="s">
        <v>151</v>
      </c>
      <c r="B49" s="265"/>
      <c r="C49" s="265"/>
      <c r="D49" s="265"/>
      <c r="E49" s="266"/>
      <c r="F49" s="266"/>
    </row>
    <row r="50" spans="1:6" x14ac:dyDescent="0.15">
      <c r="A50" s="136"/>
      <c r="B50" s="136"/>
      <c r="C50" s="136"/>
      <c r="D50" s="136"/>
    </row>
    <row r="51" spans="1:6" x14ac:dyDescent="0.15">
      <c r="A51" s="262" t="s">
        <v>108</v>
      </c>
      <c r="B51" s="262"/>
      <c r="C51" s="262"/>
      <c r="D51" s="262"/>
    </row>
    <row r="52" spans="1:6" ht="49.5" customHeight="1" x14ac:dyDescent="0.2">
      <c r="A52" s="265" t="s">
        <v>152</v>
      </c>
      <c r="B52" s="265"/>
      <c r="C52" s="265"/>
      <c r="D52" s="265"/>
      <c r="E52" s="266"/>
      <c r="F52" s="266"/>
    </row>
    <row r="53" spans="1:6" x14ac:dyDescent="0.15">
      <c r="A53" s="136"/>
      <c r="B53" s="136"/>
      <c r="C53" s="136"/>
      <c r="D53" s="136"/>
    </row>
    <row r="54" spans="1:6" x14ac:dyDescent="0.15">
      <c r="A54" s="262" t="s">
        <v>114</v>
      </c>
      <c r="B54" s="262"/>
      <c r="C54" s="262"/>
      <c r="D54" s="262"/>
    </row>
    <row r="55" spans="1:6" ht="38.25" customHeight="1" x14ac:dyDescent="0.2">
      <c r="A55" s="265" t="s">
        <v>153</v>
      </c>
      <c r="B55" s="265"/>
      <c r="C55" s="265"/>
      <c r="D55" s="265"/>
      <c r="E55" s="266"/>
      <c r="F55" s="266"/>
    </row>
    <row r="56" spans="1:6" x14ac:dyDescent="0.15">
      <c r="A56" s="139"/>
      <c r="B56" s="136"/>
      <c r="C56" s="136"/>
      <c r="D56" s="136"/>
    </row>
    <row r="57" spans="1:6" x14ac:dyDescent="0.15">
      <c r="A57" s="262" t="s">
        <v>109</v>
      </c>
      <c r="B57" s="262"/>
      <c r="C57" s="262"/>
      <c r="D57" s="262"/>
    </row>
    <row r="58" spans="1:6" ht="48.95" customHeight="1" x14ac:dyDescent="0.15">
      <c r="A58" s="264" t="s">
        <v>216</v>
      </c>
      <c r="B58" s="264"/>
      <c r="C58" s="264"/>
      <c r="D58" s="264"/>
      <c r="E58" s="264"/>
      <c r="F58" s="264"/>
    </row>
    <row r="59" spans="1:6" x14ac:dyDescent="0.15">
      <c r="A59" s="136"/>
      <c r="B59" s="136"/>
      <c r="C59" s="136"/>
      <c r="D59" s="136"/>
    </row>
    <row r="60" spans="1:6" x14ac:dyDescent="0.15">
      <c r="A60" s="139" t="s">
        <v>154</v>
      </c>
      <c r="B60" s="136"/>
      <c r="C60" s="136"/>
      <c r="D60" s="136"/>
    </row>
    <row r="61" spans="1:6" ht="29.1" customHeight="1" x14ac:dyDescent="0.2">
      <c r="A61" s="265" t="s">
        <v>155</v>
      </c>
      <c r="B61" s="265"/>
      <c r="C61" s="265"/>
      <c r="D61" s="265"/>
      <c r="E61" s="266"/>
      <c r="F61" s="266"/>
    </row>
    <row r="62" spans="1:6" x14ac:dyDescent="0.15">
      <c r="A62" s="136"/>
      <c r="B62" s="136"/>
      <c r="C62" s="136"/>
      <c r="D62" s="136"/>
    </row>
    <row r="63" spans="1:6" ht="13.5" customHeight="1" x14ac:dyDescent="0.15">
      <c r="A63" s="262" t="s">
        <v>110</v>
      </c>
      <c r="B63" s="262"/>
      <c r="C63" s="262"/>
      <c r="D63" s="262"/>
    </row>
    <row r="64" spans="1:6" ht="48.75" customHeight="1" x14ac:dyDescent="0.2">
      <c r="A64" s="265" t="s">
        <v>156</v>
      </c>
      <c r="B64" s="265"/>
      <c r="C64" s="265"/>
      <c r="D64" s="265"/>
      <c r="E64" s="266"/>
      <c r="F64" s="266"/>
    </row>
    <row r="65" spans="1:6" x14ac:dyDescent="0.15">
      <c r="A65" s="136"/>
      <c r="B65" s="136"/>
      <c r="C65" s="136"/>
      <c r="D65" s="136"/>
    </row>
    <row r="66" spans="1:6" ht="44.25" customHeight="1" x14ac:dyDescent="0.2">
      <c r="A66" s="265" t="s">
        <v>157</v>
      </c>
      <c r="B66" s="265"/>
      <c r="C66" s="265"/>
      <c r="D66" s="265"/>
      <c r="E66" s="266"/>
      <c r="F66" s="266"/>
    </row>
    <row r="67" spans="1:6" x14ac:dyDescent="0.15">
      <c r="A67" s="136"/>
      <c r="B67" s="136"/>
      <c r="C67" s="136"/>
      <c r="D67" s="136"/>
    </row>
    <row r="68" spans="1:6" x14ac:dyDescent="0.15">
      <c r="A68" s="262" t="s">
        <v>106</v>
      </c>
      <c r="B68" s="262"/>
      <c r="C68" s="262"/>
      <c r="D68" s="262"/>
    </row>
    <row r="69" spans="1:6" ht="41.25" customHeight="1" x14ac:dyDescent="0.15">
      <c r="A69" s="264" t="s">
        <v>199</v>
      </c>
      <c r="B69" s="264"/>
      <c r="C69" s="264"/>
      <c r="D69" s="264"/>
      <c r="E69" s="264"/>
      <c r="F69" s="264"/>
    </row>
    <row r="70" spans="1:6" x14ac:dyDescent="0.15">
      <c r="A70" s="137"/>
      <c r="B70" s="137"/>
      <c r="C70" s="137"/>
      <c r="D70" s="137"/>
    </row>
    <row r="71" spans="1:6" x14ac:dyDescent="0.15">
      <c r="A71" s="263" t="s">
        <v>117</v>
      </c>
      <c r="B71" s="263"/>
      <c r="C71" s="263"/>
      <c r="D71" s="263"/>
    </row>
    <row r="72" spans="1:6" ht="24" customHeight="1" x14ac:dyDescent="0.2">
      <c r="A72" s="265" t="s">
        <v>158</v>
      </c>
      <c r="B72" s="265"/>
      <c r="C72" s="265"/>
      <c r="D72" s="265"/>
      <c r="E72" s="266"/>
      <c r="F72" s="266"/>
    </row>
    <row r="73" spans="1:6" x14ac:dyDescent="0.15">
      <c r="A73" s="137"/>
      <c r="B73" s="137"/>
      <c r="C73" s="137"/>
      <c r="D73" s="137"/>
    </row>
    <row r="74" spans="1:6" x14ac:dyDescent="0.15">
      <c r="A74" s="262" t="s">
        <v>116</v>
      </c>
      <c r="B74" s="262"/>
      <c r="C74" s="262"/>
      <c r="D74" s="262"/>
    </row>
    <row r="75" spans="1:6" ht="27" customHeight="1" x14ac:dyDescent="0.2">
      <c r="A75" s="265" t="s">
        <v>159</v>
      </c>
      <c r="B75" s="265"/>
      <c r="C75" s="265"/>
      <c r="D75" s="265"/>
      <c r="E75" s="266"/>
      <c r="F75" s="266"/>
    </row>
    <row r="76" spans="1:6" x14ac:dyDescent="0.15">
      <c r="A76" s="139"/>
      <c r="B76" s="136"/>
      <c r="C76" s="136"/>
      <c r="D76" s="136"/>
    </row>
    <row r="77" spans="1:6" x14ac:dyDescent="0.15">
      <c r="A77" s="262" t="s">
        <v>128</v>
      </c>
      <c r="B77" s="262"/>
      <c r="C77" s="262"/>
      <c r="D77" s="262"/>
    </row>
    <row r="78" spans="1:6" ht="65.099999999999994" customHeight="1" x14ac:dyDescent="0.2">
      <c r="A78" s="265" t="s">
        <v>160</v>
      </c>
      <c r="B78" s="265"/>
      <c r="C78" s="265"/>
      <c r="D78" s="265"/>
      <c r="E78" s="266"/>
      <c r="F78" s="266"/>
    </row>
    <row r="79" spans="1:6" x14ac:dyDescent="0.15">
      <c r="A79" s="137"/>
      <c r="B79" s="137"/>
      <c r="C79" s="137"/>
      <c r="D79" s="137"/>
    </row>
    <row r="80" spans="1:6" x14ac:dyDescent="0.15">
      <c r="A80" s="262" t="s">
        <v>161</v>
      </c>
      <c r="B80" s="262"/>
      <c r="C80" s="262"/>
      <c r="D80" s="262"/>
    </row>
    <row r="81" spans="1:6" ht="53.1" customHeight="1" x14ac:dyDescent="0.2">
      <c r="A81" s="265" t="s">
        <v>162</v>
      </c>
      <c r="B81" s="265"/>
      <c r="C81" s="265"/>
      <c r="D81" s="265"/>
      <c r="E81" s="266"/>
      <c r="F81" s="266"/>
    </row>
    <row r="82" spans="1:6" x14ac:dyDescent="0.15">
      <c r="A82" s="136"/>
      <c r="B82" s="136"/>
      <c r="C82" s="136"/>
      <c r="D82" s="136"/>
    </row>
    <row r="83" spans="1:6" x14ac:dyDescent="0.15">
      <c r="A83" s="262" t="s">
        <v>22</v>
      </c>
      <c r="B83" s="262"/>
      <c r="C83" s="262"/>
      <c r="D83" s="262"/>
    </row>
    <row r="84" spans="1:6" ht="24.95" customHeight="1" x14ac:dyDescent="0.2">
      <c r="A84" s="265" t="s">
        <v>163</v>
      </c>
      <c r="B84" s="265"/>
      <c r="C84" s="265"/>
      <c r="D84" s="265"/>
      <c r="E84" s="266"/>
      <c r="F84" s="266"/>
    </row>
    <row r="85" spans="1:6" x14ac:dyDescent="0.15">
      <c r="A85" s="136"/>
      <c r="B85" s="136"/>
      <c r="C85" s="136"/>
      <c r="D85" s="136"/>
    </row>
    <row r="86" spans="1:6" x14ac:dyDescent="0.15">
      <c r="A86" s="262" t="s">
        <v>164</v>
      </c>
      <c r="B86" s="262"/>
      <c r="C86" s="262"/>
      <c r="D86" s="262"/>
    </row>
    <row r="87" spans="1:6" ht="38.25" customHeight="1" x14ac:dyDescent="0.15">
      <c r="A87" s="264" t="s">
        <v>200</v>
      </c>
      <c r="B87" s="264"/>
      <c r="C87" s="264"/>
      <c r="D87" s="264"/>
      <c r="E87" s="264"/>
      <c r="F87" s="264"/>
    </row>
    <row r="88" spans="1:6" x14ac:dyDescent="0.15">
      <c r="A88" s="136"/>
      <c r="B88" s="136"/>
      <c r="C88" s="136"/>
      <c r="D88" s="136"/>
    </row>
    <row r="89" spans="1:6" x14ac:dyDescent="0.15">
      <c r="A89" s="262" t="s">
        <v>165</v>
      </c>
      <c r="B89" s="262"/>
      <c r="C89" s="262"/>
      <c r="D89" s="262"/>
    </row>
    <row r="90" spans="1:6" ht="28.5" customHeight="1" x14ac:dyDescent="0.2">
      <c r="A90" s="265" t="s">
        <v>166</v>
      </c>
      <c r="B90" s="265"/>
      <c r="C90" s="265"/>
      <c r="D90" s="265"/>
      <c r="E90" s="266"/>
      <c r="F90" s="266"/>
    </row>
  </sheetData>
  <mergeCells count="57">
    <mergeCell ref="A84:F84"/>
    <mergeCell ref="A87:F87"/>
    <mergeCell ref="A90:F90"/>
    <mergeCell ref="A86:D86"/>
    <mergeCell ref="A89:D89"/>
    <mergeCell ref="A49:F49"/>
    <mergeCell ref="A52:F52"/>
    <mergeCell ref="A45:D45"/>
    <mergeCell ref="A51:D51"/>
    <mergeCell ref="A78:F78"/>
    <mergeCell ref="A54:D54"/>
    <mergeCell ref="A57:D57"/>
    <mergeCell ref="A63:D63"/>
    <mergeCell ref="A55:F55"/>
    <mergeCell ref="A58:F58"/>
    <mergeCell ref="A61:F61"/>
    <mergeCell ref="A64:F64"/>
    <mergeCell ref="A66:F66"/>
    <mergeCell ref="A7:D7"/>
    <mergeCell ref="A9:F9"/>
    <mergeCell ref="A3:F3"/>
    <mergeCell ref="A5:F5"/>
    <mergeCell ref="A8:F8"/>
    <mergeCell ref="A10:F10"/>
    <mergeCell ref="A27:D27"/>
    <mergeCell ref="A19:D19"/>
    <mergeCell ref="A21:D21"/>
    <mergeCell ref="A24:D24"/>
    <mergeCell ref="A14:F14"/>
    <mergeCell ref="A15:F15"/>
    <mergeCell ref="A16:F16"/>
    <mergeCell ref="A17:F17"/>
    <mergeCell ref="A22:F22"/>
    <mergeCell ref="A25:F25"/>
    <mergeCell ref="A28:F28"/>
    <mergeCell ref="A31:F31"/>
    <mergeCell ref="A34:F34"/>
    <mergeCell ref="A37:F37"/>
    <mergeCell ref="A48:D48"/>
    <mergeCell ref="A30:D30"/>
    <mergeCell ref="A33:D33"/>
    <mergeCell ref="A36:D36"/>
    <mergeCell ref="A39:D39"/>
    <mergeCell ref="A42:D42"/>
    <mergeCell ref="A40:F40"/>
    <mergeCell ref="A43:F43"/>
    <mergeCell ref="A46:F46"/>
    <mergeCell ref="A83:D83"/>
    <mergeCell ref="A68:D68"/>
    <mergeCell ref="A71:D71"/>
    <mergeCell ref="A74:D74"/>
    <mergeCell ref="A77:D77"/>
    <mergeCell ref="A80:D80"/>
    <mergeCell ref="A69:F69"/>
    <mergeCell ref="A72:F72"/>
    <mergeCell ref="A75:F75"/>
    <mergeCell ref="A81:F81"/>
  </mergeCells>
  <phoneticPr fontId="16" type="noConversion"/>
  <pageMargins left="0.25" right="0.25" top="0.75" bottom="0.75" header="0.3" footer="0.3"/>
  <pageSetup scale="63" fitToHeight="2" orientation="portrait" horizontalDpi="300" verticalDpi="300" r:id="rId1"/>
  <headerFooter>
    <oddHeader>&amp;C&amp;"Tahoma,Regular"&amp;9&amp;K01+000Appalachian State University Office of Sponsored Programs</oddHeader>
    <oddFooter>&amp;R&amp;"Tahoma,Regular"&amp;9&amp;K000000version - NSF 21 August 2017</oddFooter>
  </headerFooter>
  <extLst>
    <ext xmlns:mx="http://schemas.microsoft.com/office/mac/excel/2008/main" uri="{64002731-A6B0-56B0-2670-7721B7C09600}">
      <mx:PLV Mode="1" OnePage="0" WScale="39"/>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9763BA-82D6-448F-9E7D-51A4EC941484}">
  <sheetPr codeName="Sheet10"/>
  <dimension ref="A2:G9"/>
  <sheetViews>
    <sheetView workbookViewId="0">
      <selection activeCell="B10" sqref="B10"/>
    </sheetView>
  </sheetViews>
  <sheetFormatPr defaultRowHeight="12.75" x14ac:dyDescent="0.2"/>
  <sheetData>
    <row r="2" spans="1:7" x14ac:dyDescent="0.2">
      <c r="A2" s="155"/>
      <c r="B2" s="156" t="s">
        <v>201</v>
      </c>
      <c r="C2" s="157" t="s">
        <v>202</v>
      </c>
      <c r="D2" s="157" t="s">
        <v>203</v>
      </c>
      <c r="E2" s="157" t="s">
        <v>225</v>
      </c>
      <c r="F2" s="156" t="s">
        <v>229</v>
      </c>
      <c r="G2" s="156" t="s">
        <v>230</v>
      </c>
    </row>
    <row r="3" spans="1:7" x14ac:dyDescent="0.2">
      <c r="A3" s="158" t="s">
        <v>204</v>
      </c>
      <c r="B3" s="159">
        <v>0.311</v>
      </c>
      <c r="C3" s="160">
        <f>B3*1.005</f>
        <v>0.31255499999999997</v>
      </c>
      <c r="D3" s="161">
        <f>C3*1.005</f>
        <v>0.31411777499999993</v>
      </c>
      <c r="E3" s="160">
        <f>D3*1.005</f>
        <v>0.31568836387499988</v>
      </c>
      <c r="F3" s="161">
        <f>E3*1.005</f>
        <v>0.31726680569437482</v>
      </c>
      <c r="G3" s="162">
        <f>F3*1.005</f>
        <v>0.31885313972284668</v>
      </c>
    </row>
    <row r="4" spans="1:7" x14ac:dyDescent="0.2">
      <c r="A4" s="163"/>
      <c r="B4" s="164"/>
      <c r="C4" s="165"/>
      <c r="D4" s="164"/>
      <c r="E4" s="165"/>
      <c r="F4" s="164"/>
      <c r="G4" s="166"/>
    </row>
    <row r="5" spans="1:7" x14ac:dyDescent="0.2">
      <c r="A5" s="158" t="s">
        <v>205</v>
      </c>
      <c r="B5" s="167">
        <v>0.44969999999999999</v>
      </c>
      <c r="C5" s="168">
        <f>B5*1.005</f>
        <v>0.45194849999999992</v>
      </c>
      <c r="D5" s="167">
        <f t="shared" ref="D5:G5" si="0">C5*1.005</f>
        <v>0.45420824249999986</v>
      </c>
      <c r="E5" s="168">
        <f t="shared" si="0"/>
        <v>0.45647928371249979</v>
      </c>
      <c r="F5" s="167">
        <f t="shared" si="0"/>
        <v>0.45876168013106222</v>
      </c>
      <c r="G5" s="169">
        <f t="shared" si="0"/>
        <v>0.46105548853171746</v>
      </c>
    </row>
    <row r="6" spans="1:7" x14ac:dyDescent="0.2">
      <c r="A6" s="163"/>
      <c r="B6" s="164"/>
      <c r="C6" s="165"/>
      <c r="D6" s="164"/>
      <c r="E6" s="165"/>
      <c r="F6" s="164"/>
      <c r="G6" s="166"/>
    </row>
    <row r="7" spans="1:7" x14ac:dyDescent="0.2">
      <c r="A7" s="158" t="s">
        <v>206</v>
      </c>
      <c r="B7" s="167">
        <v>9.1499999999999998E-2</v>
      </c>
      <c r="C7" s="168">
        <f>B7*1.005</f>
        <v>9.1957499999999984E-2</v>
      </c>
      <c r="D7" s="167">
        <f t="shared" ref="D7:G7" si="1">C7*1.005</f>
        <v>9.2417287499999973E-2</v>
      </c>
      <c r="E7" s="168">
        <f t="shared" si="1"/>
        <v>9.2879373937499968E-2</v>
      </c>
      <c r="F7" s="167">
        <f t="shared" si="1"/>
        <v>9.3343770807187462E-2</v>
      </c>
      <c r="G7" s="169">
        <f t="shared" si="1"/>
        <v>9.3810489661223392E-2</v>
      </c>
    </row>
    <row r="8" spans="1:7" x14ac:dyDescent="0.2">
      <c r="A8" s="163"/>
      <c r="B8" s="164"/>
      <c r="C8" s="165"/>
      <c r="D8" s="164"/>
      <c r="E8" s="165"/>
      <c r="F8" s="164"/>
      <c r="G8" s="166"/>
    </row>
    <row r="9" spans="1:7" x14ac:dyDescent="0.2">
      <c r="A9" s="158" t="s">
        <v>207</v>
      </c>
      <c r="B9" s="167">
        <v>0.2366</v>
      </c>
      <c r="C9" s="168">
        <f>B9*1.005</f>
        <v>0.23778299999999997</v>
      </c>
      <c r="D9" s="167">
        <f t="shared" ref="D9:G9" si="2">C9*1.005</f>
        <v>0.23897191499999995</v>
      </c>
      <c r="E9" s="168">
        <f t="shared" si="2"/>
        <v>0.24016677457499994</v>
      </c>
      <c r="F9" s="167">
        <f t="shared" si="2"/>
        <v>0.24136760844787492</v>
      </c>
      <c r="G9" s="169">
        <f t="shared" si="2"/>
        <v>0.24257444649011425</v>
      </c>
    </row>
  </sheetData>
  <sheetProtection algorithmName="SHA-512" hashValue="FvAclhFEbRVctB2Dge8bcDCEmQOwVmtklxaTT3rCUunA9DYtLtlW+twd3aM9VuVnXKvbdi1jY7cI2xzMncxIAg==" saltValue="4MSXdHY6Mqm+8zZA6LryUg=="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P112"/>
  <sheetViews>
    <sheetView tabSelected="1" view="pageLayout" zoomScale="70" zoomScaleNormal="70" zoomScaleSheetLayoutView="70" zoomScalePageLayoutView="70" workbookViewId="0">
      <selection activeCell="C8" sqref="C8"/>
    </sheetView>
  </sheetViews>
  <sheetFormatPr defaultColWidth="15.42578125" defaultRowHeight="15" x14ac:dyDescent="0.2"/>
  <cols>
    <col min="1" max="1" width="16.7109375" style="1" customWidth="1"/>
    <col min="2" max="2" width="5.42578125" style="2" customWidth="1"/>
    <col min="3" max="4" width="15.42578125" style="2" customWidth="1"/>
    <col min="5" max="5" width="7.42578125" style="2" customWidth="1"/>
    <col min="6" max="6" width="17.7109375" style="2" customWidth="1"/>
    <col min="7" max="7" width="15.42578125" style="2" customWidth="1"/>
    <col min="8" max="8" width="14" style="2" customWidth="1"/>
    <col min="9" max="9" width="6" style="2" customWidth="1"/>
    <col min="10" max="10" width="13.140625" style="2" customWidth="1"/>
    <col min="11" max="11" width="4.42578125" style="2" customWidth="1"/>
    <col min="12" max="12" width="17.42578125" style="2" customWidth="1"/>
    <col min="13" max="13" width="15.42578125" style="2"/>
    <col min="14" max="14" width="17.28515625" style="2" customWidth="1"/>
    <col min="15" max="15" width="20.140625" style="2" customWidth="1"/>
    <col min="16" max="16384" width="15.42578125" style="2"/>
  </cols>
  <sheetData>
    <row r="1" spans="1:15" s="40" customFormat="1" ht="25.5" x14ac:dyDescent="0.35">
      <c r="A1" s="92" t="s">
        <v>8</v>
      </c>
      <c r="B1" s="93"/>
      <c r="C1" s="93"/>
      <c r="D1" s="93"/>
      <c r="E1" s="93"/>
      <c r="F1" s="93"/>
      <c r="G1" s="93"/>
      <c r="H1" s="93"/>
      <c r="I1" s="273" t="s">
        <v>171</v>
      </c>
      <c r="J1" s="274"/>
      <c r="K1" s="274"/>
      <c r="L1" s="260"/>
      <c r="M1" s="275" t="s">
        <v>172</v>
      </c>
      <c r="N1" s="276"/>
      <c r="O1" s="260"/>
    </row>
    <row r="2" spans="1:15" ht="15" customHeight="1" x14ac:dyDescent="0.2">
      <c r="A2" s="271" t="s">
        <v>174</v>
      </c>
      <c r="B2" s="272"/>
      <c r="C2" s="272"/>
      <c r="D2" s="272"/>
      <c r="E2" s="272"/>
      <c r="F2" s="272"/>
      <c r="G2" s="272"/>
      <c r="H2" s="272"/>
      <c r="I2" s="153" t="s">
        <v>29</v>
      </c>
      <c r="J2" s="151"/>
      <c r="K2" s="152"/>
      <c r="L2" s="87"/>
      <c r="M2" s="87"/>
      <c r="N2" s="86"/>
      <c r="O2" s="86"/>
    </row>
    <row r="3" spans="1:15" x14ac:dyDescent="0.2">
      <c r="A3" s="1" t="s">
        <v>53</v>
      </c>
      <c r="B3" s="68" t="s">
        <v>173</v>
      </c>
      <c r="C3" s="68"/>
      <c r="D3" s="68"/>
      <c r="E3" s="68"/>
      <c r="F3" s="69"/>
      <c r="G3" s="69"/>
      <c r="H3" s="69"/>
      <c r="I3" s="70"/>
      <c r="J3" s="70"/>
      <c r="K3" s="70"/>
      <c r="L3" s="69"/>
      <c r="M3" s="69"/>
      <c r="N3" s="69"/>
      <c r="O3" s="69"/>
    </row>
    <row r="4" spans="1:15" x14ac:dyDescent="0.2">
      <c r="A4" s="4"/>
      <c r="B4" s="24"/>
      <c r="C4" s="24"/>
      <c r="D4" s="24"/>
      <c r="E4" s="24"/>
      <c r="F4" s="5"/>
      <c r="G4" s="5"/>
      <c r="H4" s="5"/>
      <c r="I4" s="5"/>
      <c r="J4" s="6"/>
      <c r="K4" s="6"/>
      <c r="L4" s="6"/>
      <c r="M4" s="5"/>
      <c r="N4" s="5"/>
      <c r="O4" s="5"/>
    </row>
    <row r="5" spans="1:15" x14ac:dyDescent="0.2">
      <c r="A5" s="35"/>
      <c r="B5" s="22"/>
      <c r="C5" s="22"/>
      <c r="D5" s="22"/>
      <c r="E5" s="22"/>
      <c r="F5" s="22"/>
      <c r="G5" s="22"/>
      <c r="H5" s="26" t="s">
        <v>38</v>
      </c>
      <c r="I5" s="45" t="s">
        <v>39</v>
      </c>
      <c r="J5" s="26" t="s">
        <v>37</v>
      </c>
      <c r="K5" s="45" t="s">
        <v>39</v>
      </c>
      <c r="L5" s="29" t="s">
        <v>40</v>
      </c>
      <c r="M5" s="8" t="s">
        <v>41</v>
      </c>
      <c r="N5" s="8" t="s">
        <v>42</v>
      </c>
      <c r="O5" s="7" t="s">
        <v>43</v>
      </c>
    </row>
    <row r="6" spans="1:15" x14ac:dyDescent="0.2">
      <c r="A6" s="2"/>
      <c r="B6" s="38"/>
      <c r="C6" s="22"/>
      <c r="D6" s="22"/>
      <c r="E6" s="22"/>
      <c r="F6" s="22"/>
      <c r="G6" s="22"/>
      <c r="H6" s="26" t="s">
        <v>44</v>
      </c>
      <c r="I6" s="26"/>
      <c r="J6" s="26" t="s">
        <v>44</v>
      </c>
      <c r="K6" s="26"/>
      <c r="L6" s="29"/>
      <c r="M6" s="8" t="s">
        <v>45</v>
      </c>
      <c r="N6" s="8" t="s">
        <v>46</v>
      </c>
    </row>
    <row r="7" spans="1:15" x14ac:dyDescent="0.2">
      <c r="A7" s="30" t="s">
        <v>47</v>
      </c>
      <c r="B7" s="22" t="s">
        <v>65</v>
      </c>
      <c r="C7" s="22"/>
      <c r="D7" s="22"/>
      <c r="E7" s="22"/>
      <c r="F7" s="22"/>
      <c r="G7" s="22"/>
      <c r="H7" s="22"/>
      <c r="I7" s="22"/>
      <c r="J7" s="22"/>
      <c r="K7" s="22"/>
      <c r="L7" s="21"/>
      <c r="M7" s="9"/>
      <c r="N7" s="9"/>
    </row>
    <row r="8" spans="1:15" x14ac:dyDescent="0.2">
      <c r="A8" s="31">
        <v>611180</v>
      </c>
      <c r="B8" s="22">
        <v>1</v>
      </c>
      <c r="C8" s="67" t="s">
        <v>48</v>
      </c>
      <c r="D8" s="68"/>
      <c r="E8" s="68"/>
      <c r="F8" s="68"/>
      <c r="G8" s="22"/>
      <c r="H8" s="76">
        <v>0</v>
      </c>
      <c r="I8" s="71">
        <f t="shared" ref="I8:I13" si="0">H8*9</f>
        <v>0</v>
      </c>
      <c r="J8" s="76">
        <v>0</v>
      </c>
      <c r="K8" s="71">
        <f t="shared" ref="K8:K13" si="1">J8*3</f>
        <v>0</v>
      </c>
      <c r="L8" s="20">
        <v>0</v>
      </c>
      <c r="M8" s="66">
        <f>L8*H8+L8/9*3*J8</f>
        <v>0</v>
      </c>
      <c r="N8" s="147">
        <f>M8*'FRINGE RATES'!B3</f>
        <v>0</v>
      </c>
      <c r="O8" s="66">
        <f t="shared" ref="O8:O13" si="2">M8+N8</f>
        <v>0</v>
      </c>
    </row>
    <row r="9" spans="1:15" x14ac:dyDescent="0.2">
      <c r="A9" s="31">
        <v>611180</v>
      </c>
      <c r="B9" s="22">
        <v>2</v>
      </c>
      <c r="C9" s="67" t="s">
        <v>48</v>
      </c>
      <c r="D9" s="68"/>
      <c r="E9" s="68"/>
      <c r="F9" s="68"/>
      <c r="G9" s="22"/>
      <c r="H9" s="76">
        <v>0</v>
      </c>
      <c r="I9" s="71">
        <f t="shared" si="0"/>
        <v>0</v>
      </c>
      <c r="J9" s="76">
        <v>0</v>
      </c>
      <c r="K9" s="71">
        <f t="shared" si="1"/>
        <v>0</v>
      </c>
      <c r="L9" s="20">
        <v>0</v>
      </c>
      <c r="M9" s="66">
        <f t="shared" ref="M9:M13" si="3">L9*H9+L9/9*3*J9</f>
        <v>0</v>
      </c>
      <c r="N9" s="147">
        <f>M9*'FRINGE RATES'!B3</f>
        <v>0</v>
      </c>
      <c r="O9" s="66">
        <f t="shared" si="2"/>
        <v>0</v>
      </c>
    </row>
    <row r="10" spans="1:15" x14ac:dyDescent="0.2">
      <c r="A10" s="31">
        <v>611180</v>
      </c>
      <c r="B10" s="22">
        <v>3</v>
      </c>
      <c r="C10" s="67" t="s">
        <v>48</v>
      </c>
      <c r="D10" s="68"/>
      <c r="E10" s="68"/>
      <c r="F10" s="68"/>
      <c r="G10" s="22"/>
      <c r="H10" s="76">
        <v>0</v>
      </c>
      <c r="I10" s="71">
        <f t="shared" si="0"/>
        <v>0</v>
      </c>
      <c r="J10" s="76">
        <v>0</v>
      </c>
      <c r="K10" s="71">
        <f t="shared" si="1"/>
        <v>0</v>
      </c>
      <c r="L10" s="20">
        <v>0</v>
      </c>
      <c r="M10" s="66">
        <f t="shared" si="3"/>
        <v>0</v>
      </c>
      <c r="N10" s="147">
        <f>M10*'FRINGE RATES'!B3</f>
        <v>0</v>
      </c>
      <c r="O10" s="66">
        <f t="shared" si="2"/>
        <v>0</v>
      </c>
    </row>
    <row r="11" spans="1:15" x14ac:dyDescent="0.2">
      <c r="A11" s="31">
        <v>611180</v>
      </c>
      <c r="B11" s="22">
        <v>4</v>
      </c>
      <c r="C11" s="67" t="s">
        <v>48</v>
      </c>
      <c r="D11" s="68"/>
      <c r="E11" s="68"/>
      <c r="F11" s="68"/>
      <c r="G11" s="22"/>
      <c r="H11" s="76">
        <v>0</v>
      </c>
      <c r="I11" s="71">
        <f t="shared" si="0"/>
        <v>0</v>
      </c>
      <c r="J11" s="76">
        <v>0</v>
      </c>
      <c r="K11" s="71">
        <f t="shared" si="1"/>
        <v>0</v>
      </c>
      <c r="L11" s="20">
        <v>0</v>
      </c>
      <c r="M11" s="66">
        <f t="shared" si="3"/>
        <v>0</v>
      </c>
      <c r="N11" s="147">
        <f>M11*'FRINGE RATES'!B3</f>
        <v>0</v>
      </c>
      <c r="O11" s="66">
        <f t="shared" si="2"/>
        <v>0</v>
      </c>
    </row>
    <row r="12" spans="1:15" x14ac:dyDescent="0.2">
      <c r="A12" s="31">
        <v>611180</v>
      </c>
      <c r="B12" s="22">
        <v>5</v>
      </c>
      <c r="C12" s="67" t="s">
        <v>48</v>
      </c>
      <c r="D12" s="68"/>
      <c r="E12" s="68"/>
      <c r="F12" s="68"/>
      <c r="G12" s="22"/>
      <c r="H12" s="76">
        <v>0</v>
      </c>
      <c r="I12" s="71">
        <f t="shared" si="0"/>
        <v>0</v>
      </c>
      <c r="J12" s="76">
        <v>0</v>
      </c>
      <c r="K12" s="71">
        <f t="shared" si="1"/>
        <v>0</v>
      </c>
      <c r="L12" s="20">
        <v>0</v>
      </c>
      <c r="M12" s="66">
        <f t="shared" si="3"/>
        <v>0</v>
      </c>
      <c r="N12" s="147">
        <f>M12*'FRINGE RATES'!B3</f>
        <v>0</v>
      </c>
      <c r="O12" s="66">
        <f t="shared" si="2"/>
        <v>0</v>
      </c>
    </row>
    <row r="13" spans="1:15" x14ac:dyDescent="0.2">
      <c r="A13" s="31">
        <v>611180</v>
      </c>
      <c r="B13" s="22">
        <v>6</v>
      </c>
      <c r="C13" s="67" t="s">
        <v>48</v>
      </c>
      <c r="D13" s="68"/>
      <c r="E13" s="68"/>
      <c r="F13" s="68"/>
      <c r="G13" s="22"/>
      <c r="H13" s="76">
        <v>0</v>
      </c>
      <c r="I13" s="71">
        <f t="shared" si="0"/>
        <v>0</v>
      </c>
      <c r="J13" s="76">
        <v>0</v>
      </c>
      <c r="K13" s="71">
        <f t="shared" si="1"/>
        <v>0</v>
      </c>
      <c r="L13" s="20">
        <v>0</v>
      </c>
      <c r="M13" s="66">
        <f t="shared" si="3"/>
        <v>0</v>
      </c>
      <c r="N13" s="147">
        <f>M13*'FRINGE RATES'!B3</f>
        <v>0</v>
      </c>
      <c r="O13" s="66">
        <f t="shared" si="2"/>
        <v>0</v>
      </c>
    </row>
    <row r="14" spans="1:15" x14ac:dyDescent="0.2">
      <c r="A14" s="31"/>
      <c r="B14" s="22"/>
      <c r="C14" s="22"/>
      <c r="D14" s="22"/>
      <c r="E14" s="22"/>
      <c r="F14" s="22"/>
      <c r="G14" s="22"/>
      <c r="H14" s="34"/>
      <c r="I14" s="34"/>
      <c r="J14" s="28"/>
      <c r="K14" s="32"/>
      <c r="L14" s="32"/>
      <c r="M14" s="32"/>
    </row>
    <row r="15" spans="1:15" x14ac:dyDescent="0.2">
      <c r="A15" s="31"/>
      <c r="B15" s="85" t="s">
        <v>58</v>
      </c>
      <c r="C15" s="85"/>
      <c r="D15" s="85"/>
      <c r="E15" s="85"/>
      <c r="F15" s="85"/>
      <c r="G15" s="85"/>
      <c r="H15" s="85"/>
      <c r="I15" s="85"/>
      <c r="J15" s="89"/>
      <c r="K15" s="89"/>
      <c r="L15" s="89"/>
      <c r="M15" s="91">
        <f>SUM(M8:M13)</f>
        <v>0</v>
      </c>
      <c r="N15" s="91">
        <f>SUM(N8:N13)</f>
        <v>0</v>
      </c>
      <c r="O15" s="91">
        <f>SUM(O8:O13)</f>
        <v>0</v>
      </c>
    </row>
    <row r="16" spans="1:15" x14ac:dyDescent="0.2">
      <c r="A16" s="31"/>
      <c r="B16" s="22"/>
      <c r="C16" s="22"/>
      <c r="D16" s="22"/>
      <c r="E16" s="22"/>
      <c r="F16" s="22"/>
      <c r="G16" s="22"/>
    </row>
    <row r="17" spans="1:16" x14ac:dyDescent="0.2">
      <c r="A17" s="31"/>
      <c r="B17" s="22"/>
      <c r="C17" s="22"/>
      <c r="D17" s="22"/>
      <c r="E17" s="22"/>
      <c r="F17" s="22"/>
      <c r="G17" s="22"/>
      <c r="H17" s="46" t="s">
        <v>49</v>
      </c>
      <c r="I17" s="47" t="s">
        <v>39</v>
      </c>
      <c r="J17" s="34"/>
      <c r="K17" s="34"/>
      <c r="L17" s="29" t="s">
        <v>40</v>
      </c>
      <c r="M17" s="8" t="s">
        <v>41</v>
      </c>
      <c r="N17" s="8" t="s">
        <v>42</v>
      </c>
      <c r="O17" s="7" t="s">
        <v>43</v>
      </c>
    </row>
    <row r="18" spans="1:16" x14ac:dyDescent="0.2">
      <c r="A18" s="31">
        <v>612120</v>
      </c>
      <c r="B18" s="22" t="s">
        <v>66</v>
      </c>
      <c r="C18" s="22"/>
      <c r="D18" s="22"/>
      <c r="E18" s="22"/>
      <c r="F18" s="22"/>
      <c r="G18" s="22"/>
      <c r="H18" s="46" t="s">
        <v>44</v>
      </c>
      <c r="I18" s="34"/>
      <c r="J18" s="34"/>
      <c r="K18" s="34"/>
      <c r="L18" s="29"/>
      <c r="M18" s="8" t="s">
        <v>45</v>
      </c>
      <c r="N18" s="8" t="s">
        <v>46</v>
      </c>
    </row>
    <row r="19" spans="1:16" x14ac:dyDescent="0.2">
      <c r="A19" s="31">
        <v>612120</v>
      </c>
      <c r="B19" s="22">
        <v>1</v>
      </c>
      <c r="C19" s="68" t="s">
        <v>48</v>
      </c>
      <c r="D19" s="68"/>
      <c r="E19" s="68"/>
      <c r="F19" s="68"/>
      <c r="G19" s="22"/>
      <c r="H19" s="76">
        <v>0</v>
      </c>
      <c r="I19" s="72">
        <f>H19*12</f>
        <v>0</v>
      </c>
      <c r="J19" s="36"/>
      <c r="K19" s="36"/>
      <c r="L19" s="20">
        <v>0</v>
      </c>
      <c r="M19" s="65">
        <f>H19*L19</f>
        <v>0</v>
      </c>
      <c r="N19" s="78">
        <f>M19*'FRINGE RATES'!B5</f>
        <v>0</v>
      </c>
      <c r="O19" s="66">
        <f>M19+N19</f>
        <v>0</v>
      </c>
    </row>
    <row r="20" spans="1:16" x14ac:dyDescent="0.2">
      <c r="A20" s="31">
        <v>612120</v>
      </c>
      <c r="B20" s="22">
        <v>2</v>
      </c>
      <c r="C20" s="68" t="s">
        <v>48</v>
      </c>
      <c r="D20" s="68"/>
      <c r="E20" s="68"/>
      <c r="F20" s="68"/>
      <c r="G20" s="22"/>
      <c r="H20" s="76">
        <v>0</v>
      </c>
      <c r="I20" s="72">
        <f>H20*12</f>
        <v>0</v>
      </c>
      <c r="J20" s="36"/>
      <c r="K20" s="36"/>
      <c r="L20" s="20">
        <v>0</v>
      </c>
      <c r="M20" s="65">
        <f>H20*L20</f>
        <v>0</v>
      </c>
      <c r="N20" s="78">
        <f>M20*'FRINGE RATES'!B5</f>
        <v>0</v>
      </c>
      <c r="O20" s="66">
        <f>M20+N20</f>
        <v>0</v>
      </c>
    </row>
    <row r="21" spans="1:16" x14ac:dyDescent="0.2">
      <c r="A21" s="31">
        <v>612120</v>
      </c>
      <c r="B21" s="22">
        <v>3</v>
      </c>
      <c r="C21" s="68" t="s">
        <v>48</v>
      </c>
      <c r="D21" s="68"/>
      <c r="E21" s="68"/>
      <c r="F21" s="68"/>
      <c r="G21" s="22"/>
      <c r="H21" s="76">
        <v>0</v>
      </c>
      <c r="I21" s="72">
        <f>H21*12</f>
        <v>0</v>
      </c>
      <c r="J21" s="36"/>
      <c r="K21" s="36"/>
      <c r="L21" s="20">
        <v>0</v>
      </c>
      <c r="M21" s="65">
        <f>H21*L21</f>
        <v>0</v>
      </c>
      <c r="N21" s="78">
        <f>M21*'FRINGE RATES'!B5</f>
        <v>0</v>
      </c>
      <c r="O21" s="66">
        <f>M21+N21</f>
        <v>0</v>
      </c>
    </row>
    <row r="22" spans="1:16" x14ac:dyDescent="0.2">
      <c r="A22" s="31">
        <v>612120</v>
      </c>
      <c r="B22" s="22">
        <v>4</v>
      </c>
      <c r="C22" s="68" t="s">
        <v>48</v>
      </c>
      <c r="D22" s="68"/>
      <c r="E22" s="68"/>
      <c r="F22" s="68"/>
      <c r="G22" s="22"/>
      <c r="H22" s="76">
        <v>0</v>
      </c>
      <c r="I22" s="72">
        <f>H22*12</f>
        <v>0</v>
      </c>
      <c r="J22" s="36"/>
      <c r="K22" s="36"/>
      <c r="L22" s="20">
        <v>0</v>
      </c>
      <c r="M22" s="65">
        <f>H22*L22</f>
        <v>0</v>
      </c>
      <c r="N22" s="78">
        <f>M22*'FRINGE RATES'!B5</f>
        <v>0</v>
      </c>
      <c r="O22" s="66">
        <f>M22+N22</f>
        <v>0</v>
      </c>
    </row>
    <row r="23" spans="1:16" x14ac:dyDescent="0.2">
      <c r="A23" s="31"/>
      <c r="B23" s="22">
        <v>5</v>
      </c>
      <c r="C23" s="68" t="s">
        <v>48</v>
      </c>
      <c r="D23" s="68"/>
      <c r="E23" s="68"/>
      <c r="F23" s="68"/>
      <c r="G23" s="22"/>
      <c r="H23" s="76">
        <v>0</v>
      </c>
      <c r="I23" s="72">
        <f>H23*12</f>
        <v>0</v>
      </c>
      <c r="J23" s="36"/>
      <c r="K23" s="36"/>
      <c r="L23" s="20">
        <v>0</v>
      </c>
      <c r="M23" s="65">
        <f>H23*L23</f>
        <v>0</v>
      </c>
      <c r="N23" s="78">
        <f>M23*'FRINGE RATES'!B5</f>
        <v>0</v>
      </c>
      <c r="O23" s="66">
        <f>M23+N23</f>
        <v>0</v>
      </c>
      <c r="P23" s="149"/>
    </row>
    <row r="24" spans="1:16" x14ac:dyDescent="0.2">
      <c r="A24" s="31"/>
      <c r="B24" s="22"/>
      <c r="C24" s="22"/>
      <c r="D24" s="22"/>
      <c r="E24" s="22"/>
      <c r="F24" s="22"/>
      <c r="G24" s="22"/>
      <c r="H24" s="22"/>
      <c r="I24" s="22"/>
      <c r="J24" s="22"/>
      <c r="K24" s="22"/>
      <c r="L24" s="20"/>
      <c r="M24" s="20"/>
      <c r="N24" s="20"/>
      <c r="O24" s="20"/>
      <c r="P24" s="150"/>
    </row>
    <row r="25" spans="1:16" x14ac:dyDescent="0.2">
      <c r="A25" s="31"/>
      <c r="B25" s="85" t="s">
        <v>59</v>
      </c>
      <c r="C25" s="85"/>
      <c r="D25" s="85"/>
      <c r="E25" s="85"/>
      <c r="F25" s="85"/>
      <c r="G25" s="85"/>
      <c r="H25" s="85"/>
      <c r="I25" s="85"/>
      <c r="J25" s="89"/>
      <c r="K25" s="89"/>
      <c r="L25" s="89"/>
      <c r="M25" s="88">
        <f>SUM(M19:M23)</f>
        <v>0</v>
      </c>
      <c r="N25" s="88">
        <f>SUM(N19:N23)</f>
        <v>0</v>
      </c>
      <c r="O25" s="88">
        <f>SUM(O19:O23)</f>
        <v>0</v>
      </c>
      <c r="P25" s="150"/>
    </row>
    <row r="26" spans="1:16" x14ac:dyDescent="0.2">
      <c r="A26" s="31"/>
      <c r="B26" s="22"/>
      <c r="C26" s="22"/>
      <c r="D26" s="22"/>
      <c r="E26" s="22"/>
      <c r="F26" s="22"/>
      <c r="G26" s="22"/>
      <c r="H26" s="26" t="s">
        <v>50</v>
      </c>
      <c r="I26" s="22"/>
      <c r="J26" s="26" t="s">
        <v>37</v>
      </c>
      <c r="K26" s="22"/>
      <c r="L26" s="29" t="s">
        <v>6</v>
      </c>
      <c r="M26" s="8" t="s">
        <v>41</v>
      </c>
      <c r="N26" s="8" t="s">
        <v>42</v>
      </c>
      <c r="O26" s="7" t="s">
        <v>43</v>
      </c>
    </row>
    <row r="27" spans="1:16" x14ac:dyDescent="0.2">
      <c r="A27" s="31"/>
      <c r="B27" s="22"/>
      <c r="C27" s="22"/>
      <c r="D27" s="22"/>
      <c r="E27" s="22"/>
      <c r="F27" s="22"/>
      <c r="G27" s="22"/>
      <c r="H27" s="26" t="s">
        <v>51</v>
      </c>
      <c r="I27" s="26"/>
      <c r="J27" s="26" t="s">
        <v>52</v>
      </c>
      <c r="K27" s="26"/>
      <c r="L27" s="29"/>
      <c r="M27" s="8" t="s">
        <v>45</v>
      </c>
      <c r="N27" s="8" t="s">
        <v>46</v>
      </c>
    </row>
    <row r="28" spans="1:16" x14ac:dyDescent="0.2">
      <c r="A28" s="31"/>
      <c r="B28" s="22" t="s">
        <v>60</v>
      </c>
      <c r="C28" s="22"/>
      <c r="D28" s="22"/>
      <c r="E28" s="22"/>
      <c r="F28" s="22"/>
      <c r="G28" s="22"/>
      <c r="H28" s="22"/>
      <c r="I28" s="22"/>
      <c r="J28" s="22"/>
      <c r="K28" s="22"/>
      <c r="L28" s="9"/>
      <c r="M28" s="9"/>
      <c r="N28" s="9"/>
      <c r="O28" s="33"/>
    </row>
    <row r="29" spans="1:16" x14ac:dyDescent="0.2">
      <c r="A29" s="31">
        <v>614520</v>
      </c>
      <c r="B29" s="22">
        <v>1</v>
      </c>
      <c r="C29" s="22" t="s">
        <v>61</v>
      </c>
      <c r="D29" s="22"/>
      <c r="E29" s="22"/>
      <c r="F29" s="22"/>
      <c r="G29" s="22"/>
      <c r="H29" s="37">
        <v>0</v>
      </c>
      <c r="J29" s="37">
        <v>0</v>
      </c>
      <c r="K29" s="37"/>
      <c r="L29" s="27">
        <v>0</v>
      </c>
      <c r="M29" s="66">
        <f>H29*L29+J29*L29</f>
        <v>0</v>
      </c>
      <c r="N29" s="147">
        <f>M29*'FRINGE RATES'!B7</f>
        <v>0</v>
      </c>
      <c r="O29" s="66">
        <f>M29+N29</f>
        <v>0</v>
      </c>
    </row>
    <row r="30" spans="1:16" x14ac:dyDescent="0.2">
      <c r="A30" s="31">
        <v>614520</v>
      </c>
      <c r="B30" s="22">
        <v>2</v>
      </c>
      <c r="C30" s="22" t="s">
        <v>61</v>
      </c>
      <c r="D30" s="22"/>
      <c r="E30" s="22"/>
      <c r="F30" s="22"/>
      <c r="G30" s="22"/>
      <c r="H30" s="37">
        <v>0</v>
      </c>
      <c r="J30" s="37">
        <v>0</v>
      </c>
      <c r="K30" s="37"/>
      <c r="L30" s="27">
        <v>0</v>
      </c>
      <c r="M30" s="66">
        <f>H30*L30+J30*L30</f>
        <v>0</v>
      </c>
      <c r="N30" s="147">
        <f>M30*'FRINGE RATES'!B7</f>
        <v>0</v>
      </c>
      <c r="O30" s="66">
        <f>M30+N30</f>
        <v>0</v>
      </c>
    </row>
    <row r="31" spans="1:16" x14ac:dyDescent="0.2">
      <c r="A31" s="31">
        <v>614520</v>
      </c>
      <c r="B31" s="22">
        <v>3</v>
      </c>
      <c r="C31" s="22" t="s">
        <v>61</v>
      </c>
      <c r="D31" s="22"/>
      <c r="E31" s="22"/>
      <c r="F31" s="22"/>
      <c r="G31" s="22"/>
      <c r="H31" s="37">
        <v>0</v>
      </c>
      <c r="J31" s="37">
        <v>0</v>
      </c>
      <c r="K31" s="37"/>
      <c r="L31" s="27">
        <v>0</v>
      </c>
      <c r="M31" s="66">
        <f>H31*L31+J31*L31</f>
        <v>0</v>
      </c>
      <c r="N31" s="147">
        <f>M31*'FRINGE RATES'!B7</f>
        <v>0</v>
      </c>
      <c r="O31" s="66">
        <f>M31+N31</f>
        <v>0</v>
      </c>
    </row>
    <row r="32" spans="1:16" x14ac:dyDescent="0.2">
      <c r="A32" s="31">
        <v>614520</v>
      </c>
      <c r="B32" s="22">
        <v>4</v>
      </c>
      <c r="C32" s="22" t="s">
        <v>61</v>
      </c>
      <c r="D32" s="22"/>
      <c r="E32" s="22"/>
      <c r="F32" s="22"/>
      <c r="G32" s="22"/>
      <c r="H32" s="37">
        <v>0</v>
      </c>
      <c r="J32" s="37">
        <v>0</v>
      </c>
      <c r="K32" s="37"/>
      <c r="L32" s="27">
        <v>0</v>
      </c>
      <c r="M32" s="66">
        <f>H32*L32+J32*L32</f>
        <v>0</v>
      </c>
      <c r="N32" s="147">
        <f>M32*'FRINGE RATES'!B7</f>
        <v>0</v>
      </c>
      <c r="O32" s="66">
        <f>M32+N32</f>
        <v>0</v>
      </c>
    </row>
    <row r="33" spans="1:15" x14ac:dyDescent="0.2">
      <c r="A33" s="31"/>
      <c r="B33" s="22"/>
      <c r="C33" s="22"/>
      <c r="D33" s="22"/>
      <c r="E33" s="22"/>
      <c r="F33" s="22"/>
      <c r="G33" s="22"/>
      <c r="H33" s="19"/>
      <c r="I33" s="19"/>
      <c r="J33" s="19"/>
      <c r="K33" s="19"/>
      <c r="L33" s="80"/>
      <c r="M33" s="19"/>
      <c r="N33" s="19"/>
      <c r="O33" s="19"/>
    </row>
    <row r="34" spans="1:15" x14ac:dyDescent="0.2">
      <c r="A34" s="31">
        <v>614120</v>
      </c>
      <c r="B34" s="22">
        <v>5</v>
      </c>
      <c r="C34" s="22" t="s">
        <v>62</v>
      </c>
      <c r="D34" s="22"/>
      <c r="E34" s="22"/>
      <c r="F34" s="22"/>
      <c r="G34" s="22"/>
      <c r="H34" s="37">
        <v>0</v>
      </c>
      <c r="J34" s="37">
        <v>0</v>
      </c>
      <c r="K34" s="37"/>
      <c r="L34" s="27">
        <v>0</v>
      </c>
      <c r="M34" s="66">
        <f>H34*L34+J34*L34</f>
        <v>0</v>
      </c>
      <c r="N34" s="147">
        <f>M34*'FRINGE RATES'!B9</f>
        <v>0</v>
      </c>
      <c r="O34" s="66">
        <f>M34+N34</f>
        <v>0</v>
      </c>
    </row>
    <row r="35" spans="1:15" x14ac:dyDescent="0.2">
      <c r="A35" s="31">
        <v>614120</v>
      </c>
      <c r="B35" s="22">
        <v>6</v>
      </c>
      <c r="C35" s="22" t="s">
        <v>62</v>
      </c>
      <c r="D35" s="22"/>
      <c r="E35" s="22"/>
      <c r="F35" s="22"/>
      <c r="G35" s="22"/>
      <c r="H35" s="37">
        <v>0</v>
      </c>
      <c r="J35" s="37">
        <v>0</v>
      </c>
      <c r="K35" s="37"/>
      <c r="L35" s="27">
        <v>0</v>
      </c>
      <c r="M35" s="66">
        <f>H35*L35+J35*L35</f>
        <v>0</v>
      </c>
      <c r="N35" s="147">
        <f>M35*'FRINGE RATES'!B9</f>
        <v>0</v>
      </c>
      <c r="O35" s="66">
        <f>M35+N35</f>
        <v>0</v>
      </c>
    </row>
    <row r="36" spans="1:15" x14ac:dyDescent="0.2">
      <c r="A36" s="31"/>
      <c r="B36" s="22"/>
      <c r="C36" s="22"/>
      <c r="D36" s="22"/>
      <c r="E36" s="22"/>
      <c r="F36" s="22"/>
      <c r="G36" s="22"/>
      <c r="H36" s="23"/>
      <c r="I36" s="22"/>
      <c r="J36" s="22"/>
      <c r="K36" s="22"/>
      <c r="L36" s="21"/>
    </row>
    <row r="37" spans="1:15" x14ac:dyDescent="0.2">
      <c r="A37" s="31"/>
      <c r="B37" s="85" t="s">
        <v>63</v>
      </c>
      <c r="C37" s="85"/>
      <c r="D37" s="85"/>
      <c r="E37" s="85"/>
      <c r="F37" s="85"/>
      <c r="G37" s="85"/>
      <c r="H37" s="85"/>
      <c r="I37" s="85"/>
      <c r="J37" s="89"/>
      <c r="K37" s="89"/>
      <c r="L37" s="89"/>
      <c r="M37" s="90">
        <f>SUM(M29:M35)</f>
        <v>0</v>
      </c>
      <c r="N37" s="90">
        <f>SUM(N29:N35)</f>
        <v>0</v>
      </c>
      <c r="O37" s="90">
        <f>SUM(O29:O35)</f>
        <v>0</v>
      </c>
    </row>
    <row r="38" spans="1:15" x14ac:dyDescent="0.2">
      <c r="A38" s="31"/>
      <c r="B38" s="22"/>
      <c r="C38" s="22"/>
      <c r="D38" s="22"/>
      <c r="E38" s="22"/>
      <c r="F38" s="22"/>
      <c r="G38" s="22"/>
      <c r="H38" s="22"/>
      <c r="I38" s="22"/>
      <c r="J38" s="21"/>
      <c r="K38" s="21"/>
      <c r="L38" s="21"/>
      <c r="M38" s="52"/>
      <c r="N38" s="52"/>
      <c r="O38" s="52"/>
    </row>
    <row r="39" spans="1:15" x14ac:dyDescent="0.2">
      <c r="A39" s="31"/>
    </row>
    <row r="40" spans="1:15" x14ac:dyDescent="0.2">
      <c r="A40" s="31"/>
      <c r="B40" s="85" t="s">
        <v>13</v>
      </c>
      <c r="C40" s="85"/>
      <c r="D40" s="85"/>
      <c r="E40" s="85"/>
      <c r="F40" s="85"/>
      <c r="G40" s="85"/>
      <c r="H40" s="85"/>
      <c r="I40" s="85"/>
      <c r="J40" s="89"/>
      <c r="K40" s="89"/>
      <c r="L40" s="89"/>
      <c r="M40" s="88">
        <f>+SUM(M15+M37+M25)</f>
        <v>0</v>
      </c>
      <c r="N40" s="88">
        <f>+SUM(N15+N37+N25)</f>
        <v>0</v>
      </c>
      <c r="O40" s="88">
        <f>+SUM(O15+O37+O25)</f>
        <v>0</v>
      </c>
    </row>
    <row r="41" spans="1:15" x14ac:dyDescent="0.2">
      <c r="A41" s="31"/>
      <c r="B41" s="22"/>
      <c r="C41" s="22"/>
      <c r="D41" s="22"/>
      <c r="E41" s="22"/>
      <c r="F41" s="22"/>
      <c r="G41" s="22"/>
      <c r="H41" s="22"/>
      <c r="I41" s="22"/>
      <c r="J41" s="21"/>
      <c r="K41" s="9"/>
      <c r="L41" s="9"/>
      <c r="M41" s="12"/>
    </row>
    <row r="42" spans="1:15" x14ac:dyDescent="0.2">
      <c r="A42" s="31"/>
      <c r="B42" s="22" t="s">
        <v>218</v>
      </c>
      <c r="C42" s="22"/>
      <c r="D42" s="22"/>
      <c r="E42" s="22"/>
      <c r="F42" s="22"/>
      <c r="G42" s="22"/>
      <c r="H42" s="22"/>
      <c r="I42" s="22"/>
      <c r="J42" s="21"/>
      <c r="K42" s="9"/>
      <c r="L42" s="9"/>
      <c r="M42" s="12"/>
    </row>
    <row r="43" spans="1:15" x14ac:dyDescent="0.2">
      <c r="A43" s="31">
        <v>750000</v>
      </c>
      <c r="B43" s="22">
        <v>1</v>
      </c>
      <c r="C43" s="68" t="s">
        <v>214</v>
      </c>
      <c r="D43" s="68"/>
      <c r="E43" s="68"/>
      <c r="F43" s="68"/>
      <c r="G43" s="68"/>
      <c r="H43" s="68"/>
      <c r="I43" s="68"/>
      <c r="J43" s="75"/>
      <c r="K43" s="9"/>
      <c r="L43" s="9"/>
      <c r="O43" s="73">
        <v>0</v>
      </c>
    </row>
    <row r="44" spans="1:15" x14ac:dyDescent="0.2">
      <c r="A44" s="31">
        <v>750000</v>
      </c>
      <c r="B44" s="22">
        <v>2</v>
      </c>
      <c r="C44" s="68" t="s">
        <v>214</v>
      </c>
      <c r="D44" s="68"/>
      <c r="E44" s="68"/>
      <c r="F44" s="68"/>
      <c r="G44" s="68"/>
      <c r="H44" s="68"/>
      <c r="I44" s="68"/>
      <c r="J44" s="75"/>
      <c r="K44" s="9"/>
      <c r="L44" s="9"/>
      <c r="O44" s="73">
        <v>0</v>
      </c>
    </row>
    <row r="45" spans="1:15" x14ac:dyDescent="0.2">
      <c r="A45" s="31">
        <v>750000</v>
      </c>
      <c r="B45" s="22">
        <v>3</v>
      </c>
      <c r="C45" s="68" t="s">
        <v>214</v>
      </c>
      <c r="D45" s="68"/>
      <c r="E45" s="68"/>
      <c r="F45" s="68"/>
      <c r="G45" s="68"/>
      <c r="H45" s="68"/>
      <c r="I45" s="68"/>
      <c r="J45" s="75"/>
      <c r="K45" s="9"/>
      <c r="L45" s="9"/>
      <c r="O45" s="73">
        <v>0</v>
      </c>
    </row>
    <row r="46" spans="1:15" x14ac:dyDescent="0.2">
      <c r="A46" s="31">
        <v>750000</v>
      </c>
      <c r="B46" s="22">
        <v>4</v>
      </c>
      <c r="C46" s="68" t="s">
        <v>214</v>
      </c>
      <c r="D46" s="68"/>
      <c r="E46" s="68"/>
      <c r="F46" s="68"/>
      <c r="G46" s="68"/>
      <c r="H46" s="68"/>
      <c r="I46" s="68"/>
      <c r="J46" s="75"/>
      <c r="K46" s="9"/>
      <c r="L46" s="9"/>
      <c r="O46" s="73">
        <v>0</v>
      </c>
    </row>
    <row r="47" spans="1:15" x14ac:dyDescent="0.2">
      <c r="A47" s="31">
        <v>750000</v>
      </c>
      <c r="B47" s="22">
        <v>5</v>
      </c>
      <c r="C47" s="68" t="s">
        <v>214</v>
      </c>
      <c r="D47" s="68"/>
      <c r="E47" s="68"/>
      <c r="F47" s="68"/>
      <c r="G47" s="68"/>
      <c r="H47" s="68"/>
      <c r="I47" s="68"/>
      <c r="J47" s="75"/>
      <c r="K47" s="9"/>
      <c r="L47" s="9"/>
      <c r="O47" s="73">
        <v>0</v>
      </c>
    </row>
    <row r="48" spans="1:15" x14ac:dyDescent="0.2">
      <c r="A48" s="31"/>
      <c r="B48" s="22"/>
      <c r="C48" s="22"/>
      <c r="D48" s="22"/>
      <c r="E48" s="22"/>
      <c r="F48" s="22"/>
      <c r="G48" s="22"/>
      <c r="H48" s="22"/>
      <c r="I48" s="22"/>
      <c r="J48" s="21"/>
      <c r="K48" s="9"/>
      <c r="L48" s="9"/>
      <c r="O48" s="10"/>
    </row>
    <row r="49" spans="1:15" x14ac:dyDescent="0.2">
      <c r="A49" s="31"/>
      <c r="B49" s="85" t="s">
        <v>14</v>
      </c>
      <c r="C49" s="85"/>
      <c r="D49" s="85"/>
      <c r="E49" s="85"/>
      <c r="F49" s="85"/>
      <c r="G49" s="85"/>
      <c r="H49" s="85"/>
      <c r="I49" s="85"/>
      <c r="J49" s="89"/>
      <c r="K49" s="87"/>
      <c r="L49" s="87"/>
      <c r="M49" s="87"/>
      <c r="N49" s="87"/>
      <c r="O49" s="88">
        <f>SUM(O43:O47)</f>
        <v>0</v>
      </c>
    </row>
    <row r="50" spans="1:15" x14ac:dyDescent="0.2">
      <c r="A50" s="31"/>
      <c r="B50" s="22"/>
      <c r="C50" s="22"/>
      <c r="D50" s="22"/>
      <c r="E50" s="22"/>
      <c r="F50" s="22"/>
      <c r="G50" s="22"/>
      <c r="H50" s="22"/>
      <c r="I50" s="22"/>
      <c r="J50" s="21"/>
      <c r="K50" s="9"/>
      <c r="L50" s="9"/>
      <c r="M50" s="9"/>
      <c r="N50" s="9"/>
      <c r="O50" s="12"/>
    </row>
    <row r="51" spans="1:15" x14ac:dyDescent="0.2">
      <c r="A51" s="31"/>
      <c r="B51" s="22" t="s">
        <v>31</v>
      </c>
      <c r="C51" s="22"/>
      <c r="D51" s="22"/>
      <c r="E51" s="22"/>
      <c r="F51" s="22"/>
      <c r="G51" s="22"/>
      <c r="H51" s="22"/>
      <c r="I51" s="22"/>
      <c r="J51" s="22"/>
      <c r="L51" s="9"/>
      <c r="M51" s="9"/>
      <c r="N51" s="9"/>
      <c r="O51" s="12"/>
    </row>
    <row r="52" spans="1:15" x14ac:dyDescent="0.2">
      <c r="A52" s="31">
        <v>731000</v>
      </c>
      <c r="B52" s="22">
        <v>1</v>
      </c>
      <c r="C52" s="22" t="s">
        <v>28</v>
      </c>
      <c r="D52" s="22"/>
      <c r="E52" s="22"/>
      <c r="F52" s="22" t="s">
        <v>168</v>
      </c>
      <c r="G52" s="27"/>
      <c r="H52" s="22"/>
      <c r="I52" s="27"/>
      <c r="J52" s="22"/>
      <c r="K52" s="12"/>
      <c r="L52" s="12"/>
      <c r="M52" s="12"/>
      <c r="N52" s="12"/>
      <c r="O52" s="73">
        <v>0</v>
      </c>
    </row>
    <row r="53" spans="1:15" x14ac:dyDescent="0.2">
      <c r="A53" s="31">
        <v>731310</v>
      </c>
      <c r="B53" s="22">
        <v>2</v>
      </c>
      <c r="C53" s="22" t="s">
        <v>32</v>
      </c>
      <c r="D53" s="22"/>
      <c r="E53" s="22"/>
      <c r="F53" s="22"/>
      <c r="G53" s="27"/>
      <c r="H53" s="22"/>
      <c r="I53" s="27"/>
      <c r="J53" s="22"/>
      <c r="L53" s="12"/>
      <c r="M53" s="12"/>
      <c r="N53" s="12"/>
      <c r="O53" s="73">
        <v>0</v>
      </c>
    </row>
    <row r="54" spans="1:15" x14ac:dyDescent="0.2">
      <c r="A54" s="31"/>
      <c r="B54" s="22"/>
      <c r="C54" s="22"/>
      <c r="D54" s="22"/>
      <c r="E54" s="22"/>
      <c r="F54" s="22"/>
      <c r="G54" s="22"/>
      <c r="H54" s="22"/>
      <c r="I54" s="22"/>
      <c r="J54" s="21"/>
      <c r="K54" s="9"/>
      <c r="L54" s="9"/>
      <c r="M54" s="9"/>
      <c r="N54" s="9"/>
      <c r="O54" s="10"/>
    </row>
    <row r="55" spans="1:15" x14ac:dyDescent="0.2">
      <c r="A55" s="31"/>
      <c r="B55" s="85" t="s">
        <v>15</v>
      </c>
      <c r="C55" s="85"/>
      <c r="D55" s="85"/>
      <c r="E55" s="85"/>
      <c r="F55" s="85"/>
      <c r="G55" s="85"/>
      <c r="H55" s="85"/>
      <c r="I55" s="85"/>
      <c r="J55" s="89"/>
      <c r="K55" s="87"/>
      <c r="L55" s="87"/>
      <c r="M55" s="87"/>
      <c r="N55" s="87"/>
      <c r="O55" s="88">
        <f>SUM(O52:O53)</f>
        <v>0</v>
      </c>
    </row>
    <row r="56" spans="1:15" x14ac:dyDescent="0.2">
      <c r="A56" s="31"/>
      <c r="B56" s="22"/>
      <c r="C56" s="22"/>
      <c r="D56" s="22"/>
      <c r="E56" s="22"/>
      <c r="F56" s="22"/>
      <c r="G56" s="22"/>
      <c r="H56" s="22"/>
      <c r="I56" s="22"/>
      <c r="J56" s="21"/>
      <c r="K56" s="9"/>
      <c r="L56" s="9"/>
      <c r="M56" s="9"/>
      <c r="N56" s="9"/>
      <c r="O56" s="12"/>
    </row>
    <row r="57" spans="1:15" x14ac:dyDescent="0.2">
      <c r="A57" s="31"/>
      <c r="B57" s="22" t="s">
        <v>118</v>
      </c>
      <c r="C57" s="22"/>
      <c r="D57" s="22"/>
      <c r="E57" s="22"/>
      <c r="F57" s="21"/>
      <c r="G57" s="22"/>
      <c r="H57" s="22"/>
      <c r="I57" s="22"/>
      <c r="J57" s="21"/>
      <c r="K57" s="9"/>
      <c r="L57" s="9"/>
      <c r="M57" s="9"/>
      <c r="N57" s="9"/>
      <c r="O57" s="12"/>
    </row>
    <row r="58" spans="1:15" x14ac:dyDescent="0.2">
      <c r="A58" s="31">
        <v>719549</v>
      </c>
      <c r="B58" s="22">
        <v>1</v>
      </c>
      <c r="C58" s="22" t="s">
        <v>33</v>
      </c>
      <c r="D58" s="22"/>
      <c r="E58" s="22"/>
      <c r="F58" s="21"/>
      <c r="G58" s="22"/>
      <c r="H58" s="22"/>
      <c r="I58" s="22"/>
      <c r="J58" s="21"/>
      <c r="K58" s="9"/>
      <c r="L58" s="9"/>
      <c r="M58" s="9"/>
      <c r="N58" s="9"/>
      <c r="O58" s="73">
        <v>0</v>
      </c>
    </row>
    <row r="59" spans="1:15" x14ac:dyDescent="0.2">
      <c r="A59" s="31">
        <v>731129</v>
      </c>
      <c r="B59" s="22">
        <v>2</v>
      </c>
      <c r="C59" s="22" t="s">
        <v>20</v>
      </c>
      <c r="D59" s="22"/>
      <c r="E59" s="22"/>
      <c r="F59" s="21"/>
      <c r="G59" s="22"/>
      <c r="H59" s="22"/>
      <c r="I59" s="22"/>
      <c r="J59" s="21"/>
      <c r="K59" s="9"/>
      <c r="L59" s="9"/>
      <c r="M59" s="9"/>
      <c r="N59" s="9"/>
      <c r="O59" s="73">
        <v>0</v>
      </c>
    </row>
    <row r="60" spans="1:15" x14ac:dyDescent="0.2">
      <c r="A60" s="31">
        <v>731159</v>
      </c>
      <c r="B60" s="22">
        <v>3</v>
      </c>
      <c r="C60" s="22" t="s">
        <v>21</v>
      </c>
      <c r="D60" s="22"/>
      <c r="E60" s="22"/>
      <c r="F60" s="21"/>
      <c r="G60" s="22"/>
      <c r="H60" s="22"/>
      <c r="I60" s="22"/>
      <c r="J60" s="21"/>
      <c r="K60" s="9"/>
      <c r="L60" s="9"/>
      <c r="M60" s="9"/>
      <c r="N60" s="9"/>
      <c r="O60" s="73">
        <v>0</v>
      </c>
    </row>
    <row r="61" spans="1:15" x14ac:dyDescent="0.2">
      <c r="A61" s="31">
        <v>729909</v>
      </c>
      <c r="B61" s="22">
        <v>4</v>
      </c>
      <c r="C61" s="22" t="s">
        <v>22</v>
      </c>
      <c r="D61" s="22"/>
      <c r="E61" s="22"/>
      <c r="F61" s="21"/>
      <c r="G61" s="22"/>
      <c r="H61" s="22"/>
      <c r="I61" s="22"/>
      <c r="J61" s="21"/>
      <c r="K61" s="9"/>
      <c r="L61" s="9"/>
      <c r="M61" s="9"/>
      <c r="N61" s="9"/>
      <c r="O61" s="73">
        <v>0</v>
      </c>
    </row>
    <row r="62" spans="1:15" x14ac:dyDescent="0.2">
      <c r="A62" s="31"/>
      <c r="B62" s="22"/>
      <c r="C62" s="22"/>
      <c r="D62" s="22"/>
      <c r="E62" s="22"/>
      <c r="F62" s="21"/>
      <c r="G62" s="22"/>
      <c r="H62" s="22"/>
      <c r="I62" s="22"/>
      <c r="J62" s="21"/>
      <c r="K62" s="9"/>
      <c r="L62" s="9"/>
      <c r="M62" s="9"/>
      <c r="N62" s="9"/>
      <c r="O62" s="12"/>
    </row>
    <row r="63" spans="1:15" x14ac:dyDescent="0.2">
      <c r="A63" s="31"/>
      <c r="B63" s="85" t="s">
        <v>103</v>
      </c>
      <c r="C63" s="85"/>
      <c r="D63" s="85"/>
      <c r="E63" s="85"/>
      <c r="F63" s="89"/>
      <c r="G63" s="85"/>
      <c r="H63" s="85"/>
      <c r="I63" s="85"/>
      <c r="J63" s="89"/>
      <c r="K63" s="87"/>
      <c r="L63" s="87"/>
      <c r="M63" s="87"/>
      <c r="N63" s="87"/>
      <c r="O63" s="88">
        <f>SUM(O58:O61)</f>
        <v>0</v>
      </c>
    </row>
    <row r="64" spans="1:15" x14ac:dyDescent="0.2">
      <c r="A64" s="31"/>
      <c r="B64" s="22"/>
      <c r="C64" s="22"/>
      <c r="D64" s="22"/>
      <c r="E64" s="22"/>
      <c r="F64" s="22"/>
      <c r="G64" s="22"/>
      <c r="H64" s="22"/>
      <c r="I64" s="22"/>
      <c r="J64" s="21"/>
      <c r="K64" s="9"/>
      <c r="L64" s="9"/>
      <c r="M64" s="9"/>
      <c r="N64" s="9"/>
      <c r="O64" s="12"/>
    </row>
    <row r="65" spans="1:15" x14ac:dyDescent="0.2">
      <c r="A65" s="31"/>
      <c r="B65" s="22" t="s">
        <v>23</v>
      </c>
      <c r="C65" s="22"/>
      <c r="D65" s="22"/>
      <c r="E65" s="22"/>
      <c r="F65" s="22"/>
      <c r="G65" s="22"/>
      <c r="H65" s="22"/>
      <c r="I65" s="22"/>
      <c r="J65" s="21"/>
      <c r="K65" s="9"/>
      <c r="L65" s="9"/>
      <c r="M65" s="9"/>
      <c r="N65" s="9"/>
      <c r="O65" s="12"/>
    </row>
    <row r="66" spans="1:15" x14ac:dyDescent="0.2">
      <c r="A66" s="31"/>
      <c r="B66" s="22">
        <v>1</v>
      </c>
      <c r="C66" s="124" t="s">
        <v>24</v>
      </c>
      <c r="D66" s="22"/>
      <c r="E66" s="22"/>
      <c r="F66" s="22"/>
      <c r="G66" s="22"/>
      <c r="H66" s="22"/>
      <c r="I66" s="22"/>
      <c r="J66" s="21"/>
      <c r="K66" s="9"/>
      <c r="L66" s="9"/>
      <c r="M66" s="9"/>
      <c r="N66" s="9"/>
      <c r="O66" s="127"/>
    </row>
    <row r="67" spans="1:15" x14ac:dyDescent="0.2">
      <c r="A67" s="31">
        <v>729900</v>
      </c>
      <c r="B67" s="22"/>
      <c r="C67" s="22" t="s">
        <v>54</v>
      </c>
      <c r="D67" s="22"/>
      <c r="E67" s="22"/>
      <c r="F67" s="22"/>
      <c r="G67" s="22"/>
      <c r="H67" s="22"/>
      <c r="I67" s="22"/>
      <c r="J67" s="21"/>
      <c r="K67" s="9"/>
      <c r="L67" s="9"/>
      <c r="M67" s="9"/>
      <c r="N67" s="9"/>
      <c r="O67" s="73">
        <v>0</v>
      </c>
    </row>
    <row r="68" spans="1:15" x14ac:dyDescent="0.2">
      <c r="A68" s="31">
        <v>753930</v>
      </c>
      <c r="B68" s="22"/>
      <c r="C68" s="22" t="s">
        <v>55</v>
      </c>
      <c r="D68" s="22"/>
      <c r="E68" s="22"/>
      <c r="F68" s="22"/>
      <c r="G68" s="22"/>
      <c r="H68" s="22"/>
      <c r="I68" s="22"/>
      <c r="J68" s="21"/>
      <c r="K68" s="9"/>
      <c r="L68" s="9"/>
      <c r="M68" s="9"/>
      <c r="N68" s="9"/>
      <c r="O68" s="73">
        <v>0</v>
      </c>
    </row>
    <row r="69" spans="1:15" x14ac:dyDescent="0.2">
      <c r="A69" s="31">
        <v>754534</v>
      </c>
      <c r="B69" s="22"/>
      <c r="C69" s="22" t="s">
        <v>56</v>
      </c>
      <c r="D69" s="22"/>
      <c r="E69" s="22"/>
      <c r="F69" s="22"/>
      <c r="G69" s="22"/>
      <c r="H69" s="22"/>
      <c r="I69" s="22"/>
      <c r="J69" s="21"/>
      <c r="K69" s="9"/>
      <c r="L69" s="9"/>
      <c r="M69" s="9"/>
      <c r="N69" s="9"/>
      <c r="O69" s="73">
        <v>0</v>
      </c>
    </row>
    <row r="70" spans="1:15" x14ac:dyDescent="0.2">
      <c r="A70" s="31"/>
      <c r="B70" s="22"/>
      <c r="C70" s="128" t="s">
        <v>126</v>
      </c>
      <c r="D70" s="128"/>
      <c r="E70" s="128"/>
      <c r="F70" s="128"/>
      <c r="G70" s="128"/>
      <c r="H70" s="128"/>
      <c r="I70" s="128"/>
      <c r="J70" s="129"/>
      <c r="K70" s="130"/>
      <c r="L70" s="130"/>
      <c r="M70" s="130"/>
      <c r="N70" s="130"/>
      <c r="O70" s="131">
        <f>SUM(O67:O69)</f>
        <v>0</v>
      </c>
    </row>
    <row r="71" spans="1:15" x14ac:dyDescent="0.2">
      <c r="A71" s="31">
        <v>734000</v>
      </c>
      <c r="B71" s="22">
        <v>2</v>
      </c>
      <c r="C71" s="22" t="s">
        <v>25</v>
      </c>
      <c r="D71" s="22"/>
      <c r="E71" s="22"/>
      <c r="F71" s="22"/>
      <c r="G71" s="22"/>
      <c r="H71" s="22"/>
      <c r="I71" s="22"/>
      <c r="J71" s="21"/>
      <c r="K71" s="9"/>
      <c r="L71" s="9"/>
      <c r="M71" s="9"/>
      <c r="N71" s="9"/>
      <c r="O71" s="73">
        <v>0</v>
      </c>
    </row>
    <row r="72" spans="1:15" x14ac:dyDescent="0.2">
      <c r="A72" s="31">
        <v>732000</v>
      </c>
      <c r="B72" s="22">
        <v>3</v>
      </c>
      <c r="C72" s="22" t="s">
        <v>36</v>
      </c>
      <c r="D72" s="22"/>
      <c r="E72" s="22"/>
      <c r="F72" s="22"/>
      <c r="G72" s="22"/>
      <c r="H72" s="22"/>
      <c r="I72" s="22"/>
      <c r="J72" s="21"/>
      <c r="K72" s="9"/>
      <c r="L72" s="9"/>
      <c r="M72" s="9"/>
      <c r="N72" s="9"/>
      <c r="O72" s="73">
        <v>0</v>
      </c>
    </row>
    <row r="73" spans="1:15" x14ac:dyDescent="0.2">
      <c r="A73" s="31">
        <v>719535</v>
      </c>
      <c r="B73" s="22">
        <v>4</v>
      </c>
      <c r="C73" s="22" t="s">
        <v>128</v>
      </c>
      <c r="D73" s="22"/>
      <c r="E73" s="22"/>
      <c r="F73" s="22"/>
      <c r="G73" s="22"/>
      <c r="H73" s="22"/>
      <c r="I73" s="22"/>
      <c r="J73" s="21"/>
      <c r="K73" s="9"/>
      <c r="L73" s="9"/>
      <c r="M73" s="9"/>
      <c r="N73" s="9"/>
      <c r="O73" s="73">
        <v>0</v>
      </c>
    </row>
    <row r="74" spans="1:15" x14ac:dyDescent="0.2">
      <c r="A74" s="31">
        <v>719540</v>
      </c>
      <c r="B74" s="22">
        <v>5</v>
      </c>
      <c r="C74" s="22" t="s">
        <v>130</v>
      </c>
      <c r="D74" s="22"/>
      <c r="E74" s="22"/>
      <c r="F74" s="22"/>
      <c r="G74" s="22"/>
      <c r="H74" s="22"/>
      <c r="I74" s="22"/>
      <c r="J74" s="21"/>
      <c r="K74" s="9"/>
      <c r="L74" s="9"/>
      <c r="M74" s="9"/>
      <c r="N74" s="9"/>
      <c r="O74" s="73">
        <v>0</v>
      </c>
    </row>
    <row r="75" spans="1:15" x14ac:dyDescent="0.2">
      <c r="A75" s="31">
        <v>719545</v>
      </c>
      <c r="B75" s="22">
        <v>6</v>
      </c>
      <c r="C75" s="22" t="s">
        <v>131</v>
      </c>
      <c r="D75" s="22"/>
      <c r="E75" s="22"/>
      <c r="F75" s="22"/>
      <c r="G75" s="22"/>
      <c r="H75" s="22"/>
      <c r="I75" s="22"/>
      <c r="J75" s="21"/>
      <c r="K75" s="9"/>
      <c r="L75" s="9"/>
      <c r="M75" s="9"/>
      <c r="N75" s="9"/>
      <c r="O75" s="73">
        <v>0</v>
      </c>
    </row>
    <row r="76" spans="1:15" x14ac:dyDescent="0.2">
      <c r="A76" s="31">
        <v>765900</v>
      </c>
      <c r="B76" s="22">
        <v>7</v>
      </c>
      <c r="C76" s="22" t="s">
        <v>57</v>
      </c>
      <c r="D76" s="22"/>
      <c r="E76" s="22"/>
      <c r="F76" s="22"/>
      <c r="G76" s="22"/>
      <c r="H76" s="22"/>
      <c r="I76" s="22"/>
      <c r="J76" s="21"/>
      <c r="K76" s="9"/>
      <c r="L76" s="9"/>
      <c r="M76" s="9"/>
      <c r="N76" s="9"/>
      <c r="O76" s="73">
        <v>0</v>
      </c>
    </row>
    <row r="77" spans="1:15" x14ac:dyDescent="0.2">
      <c r="A77" s="31" t="s">
        <v>217</v>
      </c>
      <c r="B77" s="22">
        <v>8</v>
      </c>
      <c r="C77" s="22" t="s">
        <v>127</v>
      </c>
      <c r="D77" s="22"/>
      <c r="E77" s="22"/>
      <c r="F77" s="22"/>
      <c r="G77" s="22"/>
      <c r="H77" s="22"/>
      <c r="I77" s="22"/>
      <c r="J77" s="21"/>
      <c r="K77" s="9"/>
      <c r="L77" s="9"/>
      <c r="M77" s="9"/>
      <c r="N77" s="9"/>
      <c r="O77" s="73">
        <v>0</v>
      </c>
    </row>
    <row r="78" spans="1:15" x14ac:dyDescent="0.2">
      <c r="A78" s="31"/>
      <c r="B78" s="22"/>
      <c r="C78" s="22"/>
      <c r="D78" s="22"/>
      <c r="E78" s="22"/>
      <c r="F78" s="22"/>
      <c r="G78" s="22"/>
      <c r="H78" s="22"/>
      <c r="I78" s="22"/>
      <c r="J78" s="21"/>
      <c r="K78" s="9"/>
      <c r="L78" s="9"/>
      <c r="M78" s="9"/>
      <c r="N78" s="9"/>
      <c r="O78" s="12"/>
    </row>
    <row r="79" spans="1:15" x14ac:dyDescent="0.2">
      <c r="A79" s="31"/>
      <c r="B79" s="85" t="s">
        <v>16</v>
      </c>
      <c r="C79" s="85"/>
      <c r="D79" s="85"/>
      <c r="E79" s="85"/>
      <c r="F79" s="85"/>
      <c r="G79" s="85"/>
      <c r="H79" s="85"/>
      <c r="I79" s="85"/>
      <c r="J79" s="89"/>
      <c r="K79" s="87"/>
      <c r="L79" s="87"/>
      <c r="M79" s="87"/>
      <c r="N79" s="87"/>
      <c r="O79" s="88">
        <f>SUM(O70:O77)</f>
        <v>0</v>
      </c>
    </row>
    <row r="80" spans="1:15" x14ac:dyDescent="0.2">
      <c r="A80" s="31"/>
      <c r="B80" s="22"/>
      <c r="C80" s="22"/>
      <c r="D80" s="22"/>
      <c r="E80" s="22"/>
      <c r="F80" s="22"/>
      <c r="G80" s="22"/>
      <c r="H80" s="22"/>
      <c r="I80" s="22"/>
      <c r="J80" s="21"/>
      <c r="K80" s="9"/>
      <c r="L80" s="9"/>
      <c r="M80" s="9"/>
      <c r="N80" s="9"/>
      <c r="O80" s="18"/>
    </row>
    <row r="81" spans="1:15" x14ac:dyDescent="0.2">
      <c r="A81" s="31"/>
      <c r="B81" s="85" t="s">
        <v>11</v>
      </c>
      <c r="C81" s="85"/>
      <c r="D81" s="85"/>
      <c r="E81" s="85"/>
      <c r="F81" s="85"/>
      <c r="G81" s="85"/>
      <c r="H81" s="85"/>
      <c r="I81" s="85"/>
      <c r="J81" s="89"/>
      <c r="K81" s="87"/>
      <c r="L81" s="87"/>
      <c r="M81" s="87"/>
      <c r="N81" s="87"/>
      <c r="O81" s="88">
        <f>SUM(O40+O49+O55+O63+O79)</f>
        <v>0</v>
      </c>
    </row>
    <row r="82" spans="1:15" x14ac:dyDescent="0.2">
      <c r="A82" s="31"/>
      <c r="B82" s="22"/>
      <c r="C82" s="22"/>
      <c r="D82" s="22"/>
      <c r="E82" s="22"/>
      <c r="F82" s="22"/>
      <c r="G82" s="22"/>
      <c r="O82" s="18"/>
    </row>
    <row r="83" spans="1:15" x14ac:dyDescent="0.2">
      <c r="A83" s="31">
        <v>786950</v>
      </c>
      <c r="B83" s="22" t="s">
        <v>26</v>
      </c>
      <c r="C83" s="22"/>
      <c r="D83" s="22"/>
      <c r="E83" s="22"/>
      <c r="F83" s="22" t="s">
        <v>34</v>
      </c>
      <c r="G83" s="68">
        <v>0.38</v>
      </c>
      <c r="J83" s="9"/>
      <c r="K83" s="9"/>
      <c r="L83" s="2" t="s">
        <v>35</v>
      </c>
      <c r="M83" s="70">
        <f>O81-(O49+O63+O75+O76)</f>
        <v>0</v>
      </c>
      <c r="N83" s="9"/>
      <c r="O83" s="66">
        <f>SUM(M83*G83)</f>
        <v>0</v>
      </c>
    </row>
    <row r="84" spans="1:15" x14ac:dyDescent="0.2">
      <c r="A84" s="30"/>
      <c r="B84" s="22"/>
      <c r="C84" s="22"/>
      <c r="D84" s="22"/>
      <c r="E84" s="22"/>
      <c r="F84" s="22"/>
      <c r="G84" s="22"/>
      <c r="J84" s="9"/>
      <c r="K84" s="9"/>
      <c r="L84" s="9"/>
      <c r="M84" s="9"/>
      <c r="N84" s="9"/>
      <c r="O84" s="33"/>
    </row>
    <row r="85" spans="1:15" x14ac:dyDescent="0.2">
      <c r="A85" s="30"/>
      <c r="B85" s="85" t="s">
        <v>12</v>
      </c>
      <c r="C85" s="85"/>
      <c r="D85" s="85"/>
      <c r="E85" s="85"/>
      <c r="F85" s="85"/>
      <c r="G85" s="85"/>
      <c r="H85" s="86"/>
      <c r="I85" s="86"/>
      <c r="J85" s="87"/>
      <c r="K85" s="87"/>
      <c r="L85" s="87"/>
      <c r="M85" s="87"/>
      <c r="N85" s="87"/>
      <c r="O85" s="88">
        <f>SUM(O81+O83)</f>
        <v>0</v>
      </c>
    </row>
    <row r="86" spans="1:15" x14ac:dyDescent="0.2">
      <c r="A86" s="13"/>
      <c r="J86" s="9"/>
      <c r="K86" s="9"/>
      <c r="L86" s="9"/>
    </row>
    <row r="88" spans="1:15" ht="15" customHeight="1" x14ac:dyDescent="0.2">
      <c r="A88" s="13"/>
      <c r="B88" s="270" t="s">
        <v>5</v>
      </c>
      <c r="C88" s="270"/>
      <c r="D88" s="270"/>
      <c r="E88" s="270"/>
      <c r="F88" s="270"/>
      <c r="G88" s="270"/>
      <c r="H88" s="270"/>
      <c r="I88" s="270"/>
      <c r="J88" s="270"/>
      <c r="K88" s="270"/>
      <c r="L88" s="270"/>
      <c r="M88" s="270"/>
      <c r="N88" s="270"/>
      <c r="O88" s="270"/>
    </row>
    <row r="89" spans="1:15" x14ac:dyDescent="0.2">
      <c r="A89" s="13"/>
      <c r="B89" s="270"/>
      <c r="C89" s="270"/>
      <c r="D89" s="270"/>
      <c r="E89" s="270"/>
      <c r="F89" s="270"/>
      <c r="G89" s="270"/>
      <c r="H89" s="270"/>
      <c r="I89" s="270"/>
      <c r="J89" s="270"/>
      <c r="K89" s="270"/>
      <c r="L89" s="270"/>
      <c r="M89" s="270"/>
      <c r="N89" s="270"/>
      <c r="O89" s="270"/>
    </row>
    <row r="90" spans="1:15" x14ac:dyDescent="0.2">
      <c r="A90" s="13"/>
      <c r="B90" s="270"/>
      <c r="C90" s="270"/>
      <c r="D90" s="270"/>
      <c r="E90" s="270"/>
      <c r="F90" s="270"/>
      <c r="G90" s="270"/>
      <c r="H90" s="270"/>
      <c r="I90" s="270"/>
      <c r="J90" s="270"/>
      <c r="K90" s="270"/>
      <c r="L90" s="270"/>
      <c r="M90" s="270"/>
      <c r="N90" s="270"/>
      <c r="O90" s="270"/>
    </row>
    <row r="91" spans="1:15" x14ac:dyDescent="0.2">
      <c r="A91" s="13"/>
      <c r="B91" s="270"/>
      <c r="C91" s="270"/>
      <c r="D91" s="270"/>
      <c r="E91" s="270"/>
      <c r="F91" s="270"/>
      <c r="G91" s="270"/>
      <c r="H91" s="270"/>
      <c r="I91" s="270"/>
      <c r="J91" s="270"/>
      <c r="K91" s="270"/>
      <c r="L91" s="270"/>
      <c r="M91" s="270"/>
      <c r="N91" s="270"/>
      <c r="O91" s="270"/>
    </row>
    <row r="92" spans="1:15" x14ac:dyDescent="0.2">
      <c r="A92" s="13"/>
      <c r="B92" s="270"/>
      <c r="C92" s="270"/>
      <c r="D92" s="270"/>
      <c r="E92" s="270"/>
      <c r="F92" s="270"/>
      <c r="G92" s="270"/>
      <c r="H92" s="270"/>
      <c r="I92" s="270"/>
      <c r="J92" s="270"/>
      <c r="K92" s="270"/>
      <c r="L92" s="270"/>
      <c r="M92" s="270"/>
      <c r="N92" s="270"/>
      <c r="O92" s="270"/>
    </row>
    <row r="93" spans="1:15" x14ac:dyDescent="0.2">
      <c r="A93" s="13"/>
      <c r="B93" s="270"/>
      <c r="C93" s="270"/>
      <c r="D93" s="270"/>
      <c r="E93" s="270"/>
      <c r="F93" s="270"/>
      <c r="G93" s="270"/>
      <c r="H93" s="270"/>
      <c r="I93" s="270"/>
      <c r="J93" s="270"/>
      <c r="K93" s="270"/>
      <c r="L93" s="270"/>
      <c r="M93" s="270"/>
      <c r="N93" s="270"/>
      <c r="O93" s="270"/>
    </row>
    <row r="94" spans="1:15" x14ac:dyDescent="0.2">
      <c r="A94" s="13"/>
      <c r="B94" s="270"/>
      <c r="C94" s="270"/>
      <c r="D94" s="270"/>
      <c r="E94" s="270"/>
      <c r="F94" s="270"/>
      <c r="G94" s="270"/>
      <c r="H94" s="270"/>
      <c r="I94" s="270"/>
      <c r="J94" s="270"/>
      <c r="K94" s="270"/>
      <c r="L94" s="270"/>
      <c r="M94" s="270"/>
      <c r="N94" s="270"/>
      <c r="O94" s="270"/>
    </row>
    <row r="95" spans="1:15" x14ac:dyDescent="0.2">
      <c r="A95" s="13"/>
      <c r="B95" s="270"/>
      <c r="C95" s="270"/>
      <c r="D95" s="270"/>
      <c r="E95" s="270"/>
      <c r="F95" s="270"/>
      <c r="G95" s="270"/>
      <c r="H95" s="270"/>
      <c r="I95" s="270"/>
      <c r="J95" s="270"/>
      <c r="K95" s="270"/>
      <c r="L95" s="270"/>
      <c r="M95" s="270"/>
      <c r="N95" s="270"/>
      <c r="O95" s="270"/>
    </row>
    <row r="96" spans="1:15" x14ac:dyDescent="0.2">
      <c r="A96" s="13"/>
      <c r="B96" s="270"/>
      <c r="C96" s="270"/>
      <c r="D96" s="270"/>
      <c r="E96" s="270"/>
      <c r="F96" s="270"/>
      <c r="G96" s="270"/>
      <c r="H96" s="270"/>
      <c r="I96" s="270"/>
      <c r="J96" s="270"/>
      <c r="K96" s="270"/>
      <c r="L96" s="270"/>
      <c r="M96" s="270"/>
      <c r="N96" s="270"/>
      <c r="O96" s="270"/>
    </row>
    <row r="97" spans="1:15" x14ac:dyDescent="0.2">
      <c r="A97" s="13"/>
      <c r="B97" s="270"/>
      <c r="C97" s="270"/>
      <c r="D97" s="270"/>
      <c r="E97" s="270"/>
      <c r="F97" s="270"/>
      <c r="G97" s="270"/>
      <c r="H97" s="270"/>
      <c r="I97" s="270"/>
      <c r="J97" s="270"/>
      <c r="K97" s="270"/>
      <c r="L97" s="270"/>
      <c r="M97" s="270"/>
      <c r="N97" s="270"/>
      <c r="O97" s="270"/>
    </row>
    <row r="98" spans="1:15" x14ac:dyDescent="0.2">
      <c r="A98" s="13"/>
      <c r="B98" s="49"/>
      <c r="C98" s="49"/>
      <c r="D98" s="49"/>
      <c r="E98" s="49"/>
      <c r="F98" s="49"/>
      <c r="G98" s="49"/>
      <c r="H98" s="49"/>
      <c r="I98" s="49"/>
      <c r="J98" s="49"/>
      <c r="K98" s="49"/>
      <c r="L98" s="49"/>
      <c r="M98" s="49"/>
      <c r="N98" s="49"/>
      <c r="O98" s="49"/>
    </row>
    <row r="99" spans="1:15" x14ac:dyDescent="0.2">
      <c r="A99" s="13"/>
      <c r="B99" s="44"/>
      <c r="C99" s="44"/>
      <c r="D99" s="44"/>
      <c r="E99" s="44"/>
      <c r="F99" s="44"/>
      <c r="G99" s="44"/>
      <c r="H99" s="44"/>
      <c r="I99" s="44"/>
      <c r="J99" s="44"/>
      <c r="K99" s="44"/>
      <c r="L99" s="44"/>
      <c r="M99" s="44"/>
    </row>
    <row r="100" spans="1:15" x14ac:dyDescent="0.2">
      <c r="A100" s="13"/>
      <c r="J100" s="9"/>
      <c r="K100" s="9"/>
      <c r="L100" s="9"/>
      <c r="M100" s="9"/>
    </row>
    <row r="101" spans="1:15" x14ac:dyDescent="0.2">
      <c r="A101" s="13"/>
      <c r="J101" s="9"/>
      <c r="K101" s="9"/>
      <c r="L101" s="9"/>
      <c r="M101" s="9"/>
    </row>
    <row r="102" spans="1:15" x14ac:dyDescent="0.2">
      <c r="A102" s="13"/>
      <c r="J102" s="9"/>
      <c r="K102" s="9"/>
      <c r="L102" s="9"/>
      <c r="M102" s="9"/>
    </row>
    <row r="103" spans="1:15" x14ac:dyDescent="0.2">
      <c r="A103" s="13"/>
      <c r="J103" s="9"/>
      <c r="K103" s="9"/>
      <c r="L103" s="9"/>
      <c r="M103" s="9"/>
    </row>
    <row r="104" spans="1:15" x14ac:dyDescent="0.2">
      <c r="A104" s="13"/>
      <c r="J104" s="9"/>
      <c r="K104" s="9"/>
      <c r="L104" s="9"/>
      <c r="M104" s="9"/>
    </row>
    <row r="105" spans="1:15" x14ac:dyDescent="0.2">
      <c r="A105" s="13"/>
      <c r="J105" s="9"/>
      <c r="K105" s="9"/>
      <c r="L105" s="9"/>
      <c r="M105" s="9"/>
    </row>
    <row r="106" spans="1:15" x14ac:dyDescent="0.2">
      <c r="A106" s="13"/>
      <c r="J106" s="9"/>
      <c r="K106" s="9"/>
      <c r="L106" s="9"/>
      <c r="M106" s="9"/>
    </row>
    <row r="107" spans="1:15" x14ac:dyDescent="0.2">
      <c r="A107" s="13"/>
      <c r="J107" s="9"/>
      <c r="K107" s="9"/>
      <c r="L107" s="9"/>
    </row>
    <row r="108" spans="1:15" x14ac:dyDescent="0.2">
      <c r="A108" s="13"/>
      <c r="J108" s="9"/>
      <c r="K108" s="9"/>
      <c r="L108" s="9"/>
      <c r="M108" s="9"/>
    </row>
    <row r="109" spans="1:15" x14ac:dyDescent="0.2">
      <c r="A109" s="13"/>
      <c r="J109" s="9"/>
      <c r="K109" s="9"/>
      <c r="L109" s="9"/>
    </row>
    <row r="110" spans="1:15" x14ac:dyDescent="0.2">
      <c r="A110" s="13"/>
      <c r="I110" s="9"/>
      <c r="J110" s="9"/>
      <c r="K110" s="9"/>
      <c r="L110" s="9"/>
      <c r="M110" s="9"/>
    </row>
    <row r="111" spans="1:15" x14ac:dyDescent="0.2">
      <c r="J111" s="9"/>
      <c r="K111" s="9"/>
      <c r="L111" s="9"/>
    </row>
    <row r="112" spans="1:15" x14ac:dyDescent="0.2">
      <c r="J112" s="9"/>
      <c r="K112" s="9"/>
      <c r="L112" s="9"/>
      <c r="M112" s="9"/>
    </row>
  </sheetData>
  <sheetProtection algorithmName="SHA-512" hashValue="nv9LhuB1O4vBdL48f+TSjsnHdrVMfqqUl/2gYC4bz0unJKXojSAR9ESdm3qQLgnSGH+IEWrNr4DHE7t6Wr4gSg==" saltValue="yjI6i8yeW4a7LligS51zFg==" spinCount="100000" sheet="1" formatColumns="0"/>
  <mergeCells count="4">
    <mergeCell ref="B88:O97"/>
    <mergeCell ref="A2:H2"/>
    <mergeCell ref="I1:K1"/>
    <mergeCell ref="M1:N1"/>
  </mergeCells>
  <phoneticPr fontId="2" type="noConversion"/>
  <printOptions gridLines="1"/>
  <pageMargins left="0.25" right="0.25" top="0.75" bottom="0.75" header="0.3" footer="0.3"/>
  <pageSetup scale="48" orientation="portrait" horizontalDpi="300" verticalDpi="300" r:id="rId1"/>
  <headerFooter>
    <oddHeader>&amp;C&amp;"Tahoma,Regular"&amp;12Appalachian State University - Office of Sponsored Programs</oddHeader>
    <oddFooter>&amp;CPage &amp;P&amp;Rversion 07/2023</oddFooter>
  </headerFooter>
  <ignoredErrors>
    <ignoredError sqref="I19:I23" unlockedFormula="1"/>
    <ignoredError sqref="O37 M37:N37" emptyCellReference="1"/>
  </ignoredErrors>
  <legacyDrawing r:id="rId2"/>
  <extLst>
    <ext xmlns:mx="http://schemas.microsoft.com/office/mac/excel/2008/main" uri="{64002731-A6B0-56B0-2670-7721B7C09600}">
      <mx:PLV Mode="1" OnePage="0" WScale="10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O112"/>
  <sheetViews>
    <sheetView view="pageLayout" zoomScale="70" zoomScaleNormal="70" zoomScaleSheetLayoutView="70" zoomScalePageLayoutView="70" workbookViewId="0">
      <selection activeCell="H8" sqref="H8"/>
    </sheetView>
  </sheetViews>
  <sheetFormatPr defaultColWidth="14.42578125" defaultRowHeight="15" x14ac:dyDescent="0.2"/>
  <cols>
    <col min="1" max="1" width="15.7109375" style="1" customWidth="1"/>
    <col min="2" max="2" width="6.7109375" style="2" customWidth="1"/>
    <col min="3" max="5" width="14.42578125" style="2"/>
    <col min="6" max="6" width="17.7109375" style="2" customWidth="1"/>
    <col min="7" max="7" width="5.42578125" style="2" customWidth="1"/>
    <col min="8" max="8" width="11.42578125" style="2" customWidth="1"/>
    <col min="9" max="9" width="6.85546875" style="2" customWidth="1"/>
    <col min="10" max="10" width="13" style="2" customWidth="1"/>
    <col min="11" max="11" width="5.42578125" style="2" customWidth="1"/>
    <col min="12" max="12" width="16.140625" style="2" customWidth="1"/>
    <col min="13" max="13" width="16.42578125" style="2" customWidth="1"/>
    <col min="14" max="14" width="16.140625" style="2" customWidth="1"/>
    <col min="15" max="15" width="22.140625" style="2" customWidth="1"/>
    <col min="16" max="16384" width="14.42578125" style="2"/>
  </cols>
  <sheetData>
    <row r="1" spans="1:15" s="40" customFormat="1" ht="25.5" x14ac:dyDescent="0.35">
      <c r="A1" s="92" t="s">
        <v>8</v>
      </c>
      <c r="B1" s="93"/>
      <c r="C1" s="93"/>
      <c r="D1" s="93"/>
      <c r="E1" s="93"/>
      <c r="F1" s="93"/>
      <c r="G1" s="93"/>
      <c r="H1" s="93"/>
      <c r="I1" s="273" t="s">
        <v>171</v>
      </c>
      <c r="J1" s="274"/>
      <c r="K1" s="274"/>
      <c r="L1" s="260"/>
      <c r="M1" s="275" t="s">
        <v>172</v>
      </c>
      <c r="N1" s="276"/>
      <c r="O1" s="260"/>
    </row>
    <row r="2" spans="1:15" x14ac:dyDescent="0.2">
      <c r="A2" s="271" t="s">
        <v>208</v>
      </c>
      <c r="B2" s="272"/>
      <c r="C2" s="272"/>
      <c r="D2" s="272"/>
      <c r="E2" s="272"/>
      <c r="F2" s="272"/>
      <c r="G2" s="272"/>
      <c r="H2" s="272"/>
      <c r="I2" s="153" t="s">
        <v>29</v>
      </c>
      <c r="J2" s="151"/>
      <c r="K2" s="152"/>
      <c r="L2" s="87"/>
      <c r="M2" s="87"/>
      <c r="N2" s="86"/>
      <c r="O2" s="86"/>
    </row>
    <row r="3" spans="1:15" x14ac:dyDescent="0.2">
      <c r="A3" s="1" t="s">
        <v>53</v>
      </c>
      <c r="B3" s="68" t="str">
        <f>'NSF FY 23-24'!B3</f>
        <v>insert title</v>
      </c>
      <c r="C3" s="68"/>
      <c r="D3" s="68"/>
      <c r="E3" s="68"/>
      <c r="F3" s="69"/>
      <c r="G3" s="69"/>
      <c r="H3" s="69"/>
      <c r="I3" s="70"/>
      <c r="J3" s="70"/>
      <c r="K3" s="70"/>
      <c r="L3" s="69"/>
      <c r="M3" s="69"/>
      <c r="N3" s="69"/>
      <c r="O3" s="69"/>
    </row>
    <row r="4" spans="1:15" x14ac:dyDescent="0.2">
      <c r="A4" s="4"/>
      <c r="B4" s="24"/>
      <c r="C4" s="24"/>
      <c r="D4" s="24"/>
      <c r="E4" s="24"/>
      <c r="F4" s="5"/>
      <c r="G4" s="5"/>
      <c r="H4" s="5"/>
      <c r="I4" s="5"/>
      <c r="J4" s="6"/>
      <c r="K4" s="6"/>
      <c r="L4" s="6"/>
      <c r="M4" s="5"/>
      <c r="N4" s="5"/>
      <c r="O4" s="5"/>
    </row>
    <row r="5" spans="1:15" x14ac:dyDescent="0.2">
      <c r="A5" s="35"/>
      <c r="B5" s="22"/>
      <c r="C5" s="22"/>
      <c r="D5" s="22"/>
      <c r="E5" s="22"/>
      <c r="F5" s="22"/>
      <c r="G5" s="22"/>
      <c r="H5" s="26" t="s">
        <v>38</v>
      </c>
      <c r="I5" s="45" t="s">
        <v>39</v>
      </c>
      <c r="J5" s="26" t="s">
        <v>37</v>
      </c>
      <c r="K5" s="45" t="s">
        <v>39</v>
      </c>
      <c r="L5" s="29" t="s">
        <v>40</v>
      </c>
      <c r="M5" s="8" t="s">
        <v>41</v>
      </c>
      <c r="N5" s="8" t="s">
        <v>42</v>
      </c>
      <c r="O5" s="7" t="s">
        <v>43</v>
      </c>
    </row>
    <row r="6" spans="1:15" x14ac:dyDescent="0.2">
      <c r="A6" s="2"/>
      <c r="B6" s="38"/>
      <c r="C6" s="22"/>
      <c r="D6" s="22"/>
      <c r="E6" s="22"/>
      <c r="F6" s="22"/>
      <c r="G6" s="22"/>
      <c r="H6" s="26" t="s">
        <v>44</v>
      </c>
      <c r="I6" s="26"/>
      <c r="J6" s="26" t="s">
        <v>44</v>
      </c>
      <c r="K6" s="26"/>
      <c r="L6" s="29"/>
      <c r="M6" s="8" t="s">
        <v>45</v>
      </c>
      <c r="N6" s="8" t="s">
        <v>46</v>
      </c>
    </row>
    <row r="7" spans="1:15" x14ac:dyDescent="0.2">
      <c r="A7" s="30" t="s">
        <v>47</v>
      </c>
      <c r="B7" s="22" t="s">
        <v>65</v>
      </c>
      <c r="C7" s="22"/>
      <c r="D7" s="22"/>
      <c r="E7" s="22"/>
      <c r="F7" s="22"/>
      <c r="G7" s="22"/>
      <c r="H7" s="22"/>
      <c r="I7" s="22"/>
      <c r="J7" s="22"/>
      <c r="K7" s="22"/>
      <c r="L7" s="21"/>
      <c r="M7" s="9"/>
      <c r="N7" s="9"/>
    </row>
    <row r="8" spans="1:15" x14ac:dyDescent="0.2">
      <c r="A8" s="31">
        <v>611180</v>
      </c>
      <c r="B8" s="22">
        <v>1</v>
      </c>
      <c r="C8" s="68" t="str">
        <f>'NSF FY 23-24'!C8</f>
        <v>insert name</v>
      </c>
      <c r="D8" s="68"/>
      <c r="E8" s="68"/>
      <c r="F8" s="68"/>
      <c r="G8" s="22"/>
      <c r="H8" s="76">
        <v>0</v>
      </c>
      <c r="I8" s="71">
        <f t="shared" ref="I8:I13" si="0">H8*9</f>
        <v>0</v>
      </c>
      <c r="J8" s="76">
        <v>0</v>
      </c>
      <c r="K8" s="71">
        <f t="shared" ref="K8:K13" si="1">J8*3</f>
        <v>0</v>
      </c>
      <c r="L8" s="33">
        <f>('NSF FY 23-24'!L8)*0.03+('NSF FY 23-24'!L8)</f>
        <v>0</v>
      </c>
      <c r="M8" s="66">
        <f>L8*H8+L8/9*3*J8</f>
        <v>0</v>
      </c>
      <c r="N8" s="147">
        <f>M8*'FRINGE RATES'!C3</f>
        <v>0</v>
      </c>
      <c r="O8" s="66">
        <f t="shared" ref="O8:O13" si="2">M8+N8</f>
        <v>0</v>
      </c>
    </row>
    <row r="9" spans="1:15" x14ac:dyDescent="0.2">
      <c r="A9" s="31">
        <v>611180</v>
      </c>
      <c r="B9" s="22">
        <v>2</v>
      </c>
      <c r="C9" s="68" t="str">
        <f>'NSF FY 23-24'!C9</f>
        <v>insert name</v>
      </c>
      <c r="D9" s="68"/>
      <c r="E9" s="68"/>
      <c r="F9" s="68"/>
      <c r="G9" s="22"/>
      <c r="H9" s="76">
        <v>0</v>
      </c>
      <c r="I9" s="71">
        <f t="shared" si="0"/>
        <v>0</v>
      </c>
      <c r="J9" s="76">
        <v>0</v>
      </c>
      <c r="K9" s="71">
        <f t="shared" si="1"/>
        <v>0</v>
      </c>
      <c r="L9" s="33">
        <f>('NSF FY 23-24'!L9)*0.03+('NSF FY 23-24'!L9)</f>
        <v>0</v>
      </c>
      <c r="M9" s="66">
        <f t="shared" ref="M9:M13" si="3">L9*H9+L9/9*3*J9</f>
        <v>0</v>
      </c>
      <c r="N9" s="147">
        <f>M9*'FRINGE RATES'!C3</f>
        <v>0</v>
      </c>
      <c r="O9" s="66">
        <f t="shared" si="2"/>
        <v>0</v>
      </c>
    </row>
    <row r="10" spans="1:15" x14ac:dyDescent="0.2">
      <c r="A10" s="31">
        <v>611180</v>
      </c>
      <c r="B10" s="22">
        <v>3</v>
      </c>
      <c r="C10" s="68" t="str">
        <f>'NSF FY 23-24'!C10</f>
        <v>insert name</v>
      </c>
      <c r="D10" s="68"/>
      <c r="E10" s="68"/>
      <c r="F10" s="68"/>
      <c r="G10" s="22"/>
      <c r="H10" s="76">
        <v>0</v>
      </c>
      <c r="I10" s="71">
        <f t="shared" si="0"/>
        <v>0</v>
      </c>
      <c r="J10" s="76">
        <v>0</v>
      </c>
      <c r="K10" s="71">
        <f t="shared" si="1"/>
        <v>0</v>
      </c>
      <c r="L10" s="33">
        <f>('NSF FY 23-24'!L10)*0.03+('NSF FY 23-24'!L10)</f>
        <v>0</v>
      </c>
      <c r="M10" s="66">
        <f t="shared" si="3"/>
        <v>0</v>
      </c>
      <c r="N10" s="147">
        <f>M10*'FRINGE RATES'!C3</f>
        <v>0</v>
      </c>
      <c r="O10" s="66">
        <f t="shared" si="2"/>
        <v>0</v>
      </c>
    </row>
    <row r="11" spans="1:15" x14ac:dyDescent="0.2">
      <c r="A11" s="31">
        <v>611180</v>
      </c>
      <c r="B11" s="22">
        <v>4</v>
      </c>
      <c r="C11" s="68" t="str">
        <f>'NSF FY 23-24'!C11</f>
        <v>insert name</v>
      </c>
      <c r="D11" s="68"/>
      <c r="E11" s="68"/>
      <c r="F11" s="68"/>
      <c r="G11" s="22"/>
      <c r="H11" s="76">
        <v>0</v>
      </c>
      <c r="I11" s="71">
        <f t="shared" si="0"/>
        <v>0</v>
      </c>
      <c r="J11" s="76">
        <v>0</v>
      </c>
      <c r="K11" s="71">
        <f t="shared" si="1"/>
        <v>0</v>
      </c>
      <c r="L11" s="33">
        <f>('NSF FY 23-24'!L11)*0.03+('NSF FY 23-24'!L11)</f>
        <v>0</v>
      </c>
      <c r="M11" s="66">
        <f t="shared" si="3"/>
        <v>0</v>
      </c>
      <c r="N11" s="147">
        <f>M11*'FRINGE RATES'!C3</f>
        <v>0</v>
      </c>
      <c r="O11" s="66">
        <f t="shared" si="2"/>
        <v>0</v>
      </c>
    </row>
    <row r="12" spans="1:15" x14ac:dyDescent="0.2">
      <c r="A12" s="31">
        <v>611180</v>
      </c>
      <c r="B12" s="22">
        <v>5</v>
      </c>
      <c r="C12" s="68" t="str">
        <f>'NSF FY 23-24'!C12</f>
        <v>insert name</v>
      </c>
      <c r="D12" s="68"/>
      <c r="E12" s="68"/>
      <c r="F12" s="68"/>
      <c r="G12" s="22"/>
      <c r="H12" s="76">
        <v>0</v>
      </c>
      <c r="I12" s="71">
        <f t="shared" si="0"/>
        <v>0</v>
      </c>
      <c r="J12" s="76">
        <v>0</v>
      </c>
      <c r="K12" s="71">
        <f t="shared" si="1"/>
        <v>0</v>
      </c>
      <c r="L12" s="33">
        <f>('NSF FY 23-24'!L12)*0.03+('NSF FY 23-24'!L12)</f>
        <v>0</v>
      </c>
      <c r="M12" s="66">
        <f t="shared" si="3"/>
        <v>0</v>
      </c>
      <c r="N12" s="147">
        <f>M12*'FRINGE RATES'!C3</f>
        <v>0</v>
      </c>
      <c r="O12" s="66">
        <f t="shared" si="2"/>
        <v>0</v>
      </c>
    </row>
    <row r="13" spans="1:15" x14ac:dyDescent="0.2">
      <c r="A13" s="31">
        <v>611180</v>
      </c>
      <c r="B13" s="22">
        <v>6</v>
      </c>
      <c r="C13" s="68" t="str">
        <f>'NSF FY 23-24'!C13</f>
        <v>insert name</v>
      </c>
      <c r="D13" s="68"/>
      <c r="E13" s="68"/>
      <c r="F13" s="68"/>
      <c r="G13" s="22"/>
      <c r="H13" s="76">
        <v>0</v>
      </c>
      <c r="I13" s="71">
        <f t="shared" si="0"/>
        <v>0</v>
      </c>
      <c r="J13" s="76">
        <v>0</v>
      </c>
      <c r="K13" s="71">
        <f t="shared" si="1"/>
        <v>0</v>
      </c>
      <c r="L13" s="33">
        <f>('NSF FY 23-24'!L13)*0.03+('NSF FY 23-24'!L13)</f>
        <v>0</v>
      </c>
      <c r="M13" s="66">
        <f t="shared" si="3"/>
        <v>0</v>
      </c>
      <c r="N13" s="147">
        <f>M13*'FRINGE RATES'!C3</f>
        <v>0</v>
      </c>
      <c r="O13" s="66">
        <f t="shared" si="2"/>
        <v>0</v>
      </c>
    </row>
    <row r="14" spans="1:15" x14ac:dyDescent="0.2">
      <c r="A14" s="31"/>
      <c r="B14" s="22"/>
      <c r="C14" s="22"/>
      <c r="D14" s="22"/>
      <c r="E14" s="22"/>
      <c r="F14" s="22"/>
      <c r="G14" s="22"/>
      <c r="H14" s="34"/>
      <c r="I14" s="34"/>
      <c r="J14" s="28"/>
      <c r="K14" s="32"/>
      <c r="L14" s="32"/>
      <c r="M14" s="32"/>
    </row>
    <row r="15" spans="1:15" x14ac:dyDescent="0.2">
      <c r="A15" s="31"/>
      <c r="B15" s="85" t="s">
        <v>58</v>
      </c>
      <c r="C15" s="85"/>
      <c r="D15" s="85"/>
      <c r="E15" s="85"/>
      <c r="F15" s="85"/>
      <c r="G15" s="85"/>
      <c r="H15" s="85"/>
      <c r="I15" s="85"/>
      <c r="J15" s="89"/>
      <c r="K15" s="89"/>
      <c r="L15" s="89"/>
      <c r="M15" s="94">
        <f>SUM(M8:M13)</f>
        <v>0</v>
      </c>
      <c r="N15" s="91">
        <f>SUM(N8:N13)</f>
        <v>0</v>
      </c>
      <c r="O15" s="91">
        <f>SUM(O8:O13)</f>
        <v>0</v>
      </c>
    </row>
    <row r="16" spans="1:15" x14ac:dyDescent="0.2">
      <c r="A16" s="31"/>
      <c r="B16" s="22"/>
      <c r="C16" s="22"/>
      <c r="D16" s="22"/>
      <c r="E16" s="22"/>
      <c r="F16" s="22"/>
      <c r="G16" s="22"/>
    </row>
    <row r="17" spans="1:15" x14ac:dyDescent="0.2">
      <c r="A17" s="31"/>
      <c r="B17" s="22"/>
      <c r="C17" s="22"/>
      <c r="D17" s="22"/>
      <c r="E17" s="22"/>
      <c r="F17" s="22"/>
      <c r="G17" s="22"/>
      <c r="H17" s="46" t="s">
        <v>49</v>
      </c>
      <c r="I17" s="47" t="s">
        <v>39</v>
      </c>
      <c r="J17" s="34"/>
      <c r="K17" s="34"/>
      <c r="L17" s="29" t="s">
        <v>40</v>
      </c>
      <c r="M17" s="8" t="s">
        <v>41</v>
      </c>
      <c r="N17" s="8" t="s">
        <v>42</v>
      </c>
      <c r="O17" s="7" t="s">
        <v>43</v>
      </c>
    </row>
    <row r="18" spans="1:15" x14ac:dyDescent="0.2">
      <c r="A18" s="31">
        <v>612120</v>
      </c>
      <c r="B18" s="22" t="s">
        <v>66</v>
      </c>
      <c r="C18" s="22"/>
      <c r="D18" s="22"/>
      <c r="E18" s="22"/>
      <c r="F18" s="22"/>
      <c r="G18" s="22"/>
      <c r="H18" s="46" t="s">
        <v>44</v>
      </c>
      <c r="I18" s="34"/>
      <c r="J18" s="34"/>
      <c r="K18" s="34"/>
      <c r="L18" s="29"/>
      <c r="M18" s="8" t="s">
        <v>45</v>
      </c>
      <c r="N18" s="8" t="s">
        <v>46</v>
      </c>
    </row>
    <row r="19" spans="1:15" x14ac:dyDescent="0.2">
      <c r="A19" s="31">
        <v>612120</v>
      </c>
      <c r="B19" s="22">
        <v>1</v>
      </c>
      <c r="C19" s="68" t="str">
        <f>'NSF FY 23-24'!C19</f>
        <v>insert name</v>
      </c>
      <c r="D19" s="68"/>
      <c r="E19" s="68"/>
      <c r="F19" s="68"/>
      <c r="G19" s="22"/>
      <c r="H19" s="76">
        <v>0</v>
      </c>
      <c r="I19" s="72">
        <f>H19*12</f>
        <v>0</v>
      </c>
      <c r="J19" s="36"/>
      <c r="K19" s="36"/>
      <c r="L19" s="33">
        <f>('NSF FY 23-24'!L19)*0.03+('NSF FY 23-24'!L19)</f>
        <v>0</v>
      </c>
      <c r="M19" s="65">
        <f>H19*L19</f>
        <v>0</v>
      </c>
      <c r="N19" s="78">
        <f>M19*'FRINGE RATES'!C5</f>
        <v>0</v>
      </c>
      <c r="O19" s="66">
        <f>M19+N19</f>
        <v>0</v>
      </c>
    </row>
    <row r="20" spans="1:15" x14ac:dyDescent="0.2">
      <c r="A20" s="31">
        <v>612120</v>
      </c>
      <c r="B20" s="22">
        <v>2</v>
      </c>
      <c r="C20" s="68" t="str">
        <f>'NSF FY 23-24'!C20</f>
        <v>insert name</v>
      </c>
      <c r="D20" s="68"/>
      <c r="E20" s="68"/>
      <c r="F20" s="68"/>
      <c r="G20" s="22"/>
      <c r="H20" s="76">
        <v>0</v>
      </c>
      <c r="I20" s="72">
        <f>H20*12</f>
        <v>0</v>
      </c>
      <c r="J20" s="36"/>
      <c r="K20" s="36"/>
      <c r="L20" s="33">
        <f>('NSF FY 23-24'!L20)*0.03+('NSF FY 23-24'!L20)</f>
        <v>0</v>
      </c>
      <c r="M20" s="65">
        <f>H20*L20</f>
        <v>0</v>
      </c>
      <c r="N20" s="78">
        <f>M20*'FRINGE RATES'!C5</f>
        <v>0</v>
      </c>
      <c r="O20" s="66">
        <f>M20+N20</f>
        <v>0</v>
      </c>
    </row>
    <row r="21" spans="1:15" x14ac:dyDescent="0.2">
      <c r="A21" s="31">
        <v>612120</v>
      </c>
      <c r="B21" s="22">
        <v>3</v>
      </c>
      <c r="C21" s="68" t="str">
        <f>'NSF FY 23-24'!C21</f>
        <v>insert name</v>
      </c>
      <c r="D21" s="68"/>
      <c r="E21" s="68"/>
      <c r="F21" s="68"/>
      <c r="G21" s="22"/>
      <c r="H21" s="76">
        <v>0</v>
      </c>
      <c r="I21" s="72">
        <f>H21*12</f>
        <v>0</v>
      </c>
      <c r="J21" s="36"/>
      <c r="K21" s="36"/>
      <c r="L21" s="33">
        <f>('NSF FY 23-24'!L21)*0.03+('NSF FY 23-24'!L21)</f>
        <v>0</v>
      </c>
      <c r="M21" s="65">
        <f>H21*L21</f>
        <v>0</v>
      </c>
      <c r="N21" s="78">
        <f>M21*'FRINGE RATES'!C5</f>
        <v>0</v>
      </c>
      <c r="O21" s="66">
        <f>M21+N21</f>
        <v>0</v>
      </c>
    </row>
    <row r="22" spans="1:15" x14ac:dyDescent="0.2">
      <c r="A22" s="31">
        <v>612120</v>
      </c>
      <c r="B22" s="22">
        <v>4</v>
      </c>
      <c r="C22" s="68" t="str">
        <f>'NSF FY 23-24'!C22</f>
        <v>insert name</v>
      </c>
      <c r="D22" s="68"/>
      <c r="E22" s="68"/>
      <c r="F22" s="68"/>
      <c r="G22" s="22"/>
      <c r="H22" s="76">
        <v>0</v>
      </c>
      <c r="I22" s="72">
        <f>H22*12</f>
        <v>0</v>
      </c>
      <c r="J22" s="36"/>
      <c r="K22" s="36"/>
      <c r="L22" s="33">
        <f>('NSF FY 23-24'!L22)*0.03+('NSF FY 23-24'!L22)</f>
        <v>0</v>
      </c>
      <c r="M22" s="65">
        <f>H22*L22</f>
        <v>0</v>
      </c>
      <c r="N22" s="78">
        <f>M22*'FRINGE RATES'!C5</f>
        <v>0</v>
      </c>
      <c r="O22" s="66">
        <f>M22+N22</f>
        <v>0</v>
      </c>
    </row>
    <row r="23" spans="1:15" x14ac:dyDescent="0.2">
      <c r="A23" s="31"/>
      <c r="B23" s="22">
        <v>5</v>
      </c>
      <c r="C23" s="68" t="str">
        <f>'NSF FY 23-24'!C23</f>
        <v>insert name</v>
      </c>
      <c r="D23" s="68"/>
      <c r="E23" s="68"/>
      <c r="F23" s="68"/>
      <c r="G23" s="22"/>
      <c r="H23" s="76">
        <v>0</v>
      </c>
      <c r="I23" s="72">
        <f>H23*12</f>
        <v>0</v>
      </c>
      <c r="J23" s="36"/>
      <c r="K23" s="36"/>
      <c r="L23" s="33">
        <f>('NSF FY 23-24'!L23)*0.03+('NSF FY 23-24'!L23)</f>
        <v>0</v>
      </c>
      <c r="M23" s="65">
        <f>H23*L23</f>
        <v>0</v>
      </c>
      <c r="N23" s="78">
        <f>M23*'FRINGE RATES'!C5</f>
        <v>0</v>
      </c>
      <c r="O23" s="66">
        <f>M23+N23</f>
        <v>0</v>
      </c>
    </row>
    <row r="24" spans="1:15" x14ac:dyDescent="0.2">
      <c r="A24" s="31"/>
      <c r="B24" s="22"/>
      <c r="C24" s="22"/>
      <c r="D24" s="22"/>
      <c r="E24" s="22"/>
      <c r="F24" s="22"/>
      <c r="G24" s="22"/>
      <c r="H24" s="22"/>
      <c r="I24" s="22"/>
      <c r="J24" s="22"/>
      <c r="K24" s="22"/>
      <c r="L24" s="20"/>
      <c r="M24" s="20"/>
      <c r="N24" s="20"/>
      <c r="O24" s="20"/>
    </row>
    <row r="25" spans="1:15" x14ac:dyDescent="0.2">
      <c r="A25" s="31"/>
      <c r="B25" s="85" t="s">
        <v>59</v>
      </c>
      <c r="C25" s="85"/>
      <c r="D25" s="85"/>
      <c r="E25" s="85"/>
      <c r="F25" s="85"/>
      <c r="G25" s="85"/>
      <c r="H25" s="85"/>
      <c r="I25" s="85"/>
      <c r="J25" s="89"/>
      <c r="K25" s="89"/>
      <c r="L25" s="89"/>
      <c r="M25" s="95">
        <f>SUM(M19:M23)</f>
        <v>0</v>
      </c>
      <c r="N25" s="88">
        <f>SUM(N19:N23)</f>
        <v>0</v>
      </c>
      <c r="O25" s="88">
        <f>SUM(O19:O23)</f>
        <v>0</v>
      </c>
    </row>
    <row r="26" spans="1:15" x14ac:dyDescent="0.2">
      <c r="A26" s="31"/>
      <c r="B26" s="22"/>
      <c r="C26" s="22"/>
      <c r="D26" s="22"/>
      <c r="E26" s="22"/>
      <c r="F26" s="22"/>
      <c r="G26" s="22"/>
      <c r="H26" s="26" t="s">
        <v>50</v>
      </c>
      <c r="I26" s="22"/>
      <c r="J26" s="26" t="s">
        <v>37</v>
      </c>
      <c r="K26" s="22"/>
      <c r="L26" s="29" t="s">
        <v>6</v>
      </c>
      <c r="M26" s="8" t="s">
        <v>41</v>
      </c>
      <c r="N26" s="8" t="s">
        <v>42</v>
      </c>
      <c r="O26" s="7" t="s">
        <v>43</v>
      </c>
    </row>
    <row r="27" spans="1:15" x14ac:dyDescent="0.2">
      <c r="A27" s="31"/>
      <c r="B27" s="22"/>
      <c r="C27" s="22"/>
      <c r="D27" s="22"/>
      <c r="E27" s="22"/>
      <c r="F27" s="22"/>
      <c r="G27" s="22"/>
      <c r="H27" s="26" t="s">
        <v>51</v>
      </c>
      <c r="I27" s="26"/>
      <c r="J27" s="26" t="s">
        <v>52</v>
      </c>
      <c r="K27" s="26"/>
      <c r="L27" s="29"/>
      <c r="M27" s="8" t="s">
        <v>45</v>
      </c>
      <c r="N27" s="8" t="s">
        <v>46</v>
      </c>
    </row>
    <row r="28" spans="1:15" x14ac:dyDescent="0.2">
      <c r="A28" s="31"/>
      <c r="B28" s="22" t="s">
        <v>60</v>
      </c>
      <c r="C28" s="22"/>
      <c r="D28" s="22"/>
      <c r="E28" s="22"/>
      <c r="F28" s="22"/>
      <c r="G28" s="22"/>
      <c r="H28" s="22"/>
      <c r="I28" s="22"/>
      <c r="J28" s="22"/>
      <c r="K28" s="22"/>
      <c r="L28" s="9"/>
      <c r="M28" s="9"/>
      <c r="N28" s="9"/>
      <c r="O28" s="33"/>
    </row>
    <row r="29" spans="1:15" x14ac:dyDescent="0.2">
      <c r="A29" s="31">
        <v>614520</v>
      </c>
      <c r="B29" s="22">
        <v>1</v>
      </c>
      <c r="C29" s="22" t="s">
        <v>61</v>
      </c>
      <c r="D29" s="22"/>
      <c r="E29" s="22"/>
      <c r="F29" s="22"/>
      <c r="G29" s="22"/>
      <c r="H29" s="37">
        <v>0</v>
      </c>
      <c r="J29" s="37">
        <v>0</v>
      </c>
      <c r="K29" s="37"/>
      <c r="L29" s="27">
        <v>0</v>
      </c>
      <c r="M29" s="66">
        <f>H29*L29+J29*L29</f>
        <v>0</v>
      </c>
      <c r="N29" s="66">
        <f>M29*'FRINGE RATES'!C7</f>
        <v>0</v>
      </c>
      <c r="O29" s="66">
        <f>M29+N29</f>
        <v>0</v>
      </c>
    </row>
    <row r="30" spans="1:15" x14ac:dyDescent="0.2">
      <c r="A30" s="31">
        <v>614520</v>
      </c>
      <c r="B30" s="22">
        <v>2</v>
      </c>
      <c r="C30" s="22" t="s">
        <v>61</v>
      </c>
      <c r="D30" s="22"/>
      <c r="E30" s="22"/>
      <c r="F30" s="22"/>
      <c r="G30" s="22"/>
      <c r="H30" s="37">
        <v>0</v>
      </c>
      <c r="J30" s="37">
        <v>0</v>
      </c>
      <c r="K30" s="37"/>
      <c r="L30" s="27">
        <v>0</v>
      </c>
      <c r="M30" s="66">
        <f>H30*L30+J30*L30</f>
        <v>0</v>
      </c>
      <c r="N30" s="66">
        <f>M30*'FRINGE RATES'!C7</f>
        <v>0</v>
      </c>
      <c r="O30" s="66">
        <f>M30+N30</f>
        <v>0</v>
      </c>
    </row>
    <row r="31" spans="1:15" x14ac:dyDescent="0.2">
      <c r="A31" s="31">
        <v>614520</v>
      </c>
      <c r="B31" s="22">
        <v>3</v>
      </c>
      <c r="C31" s="22" t="s">
        <v>61</v>
      </c>
      <c r="D31" s="22"/>
      <c r="E31" s="22"/>
      <c r="F31" s="22"/>
      <c r="G31" s="22"/>
      <c r="H31" s="37">
        <v>0</v>
      </c>
      <c r="J31" s="37">
        <v>0</v>
      </c>
      <c r="K31" s="37"/>
      <c r="L31" s="27">
        <v>0</v>
      </c>
      <c r="M31" s="66">
        <f>H31*L31+J31*L31</f>
        <v>0</v>
      </c>
      <c r="N31" s="66">
        <f>M31*'FRINGE RATES'!C7</f>
        <v>0</v>
      </c>
      <c r="O31" s="66">
        <f>M31+N31</f>
        <v>0</v>
      </c>
    </row>
    <row r="32" spans="1:15" x14ac:dyDescent="0.2">
      <c r="A32" s="31">
        <v>614520</v>
      </c>
      <c r="B32" s="22">
        <v>4</v>
      </c>
      <c r="C32" s="22" t="s">
        <v>61</v>
      </c>
      <c r="D32" s="22"/>
      <c r="E32" s="22"/>
      <c r="F32" s="22"/>
      <c r="G32" s="22"/>
      <c r="H32" s="37">
        <v>0</v>
      </c>
      <c r="J32" s="37">
        <v>0</v>
      </c>
      <c r="K32" s="37"/>
      <c r="L32" s="27">
        <v>0</v>
      </c>
      <c r="M32" s="66">
        <f>H32*L32+J32*L32</f>
        <v>0</v>
      </c>
      <c r="N32" s="66">
        <f>M32*'FRINGE RATES'!C7</f>
        <v>0</v>
      </c>
      <c r="O32" s="66">
        <f>M32+N32</f>
        <v>0</v>
      </c>
    </row>
    <row r="33" spans="1:15" x14ac:dyDescent="0.2">
      <c r="A33" s="31"/>
      <c r="B33" s="22"/>
      <c r="C33" s="22"/>
      <c r="D33" s="22"/>
      <c r="E33" s="22"/>
      <c r="F33" s="22"/>
      <c r="G33" s="22"/>
      <c r="H33" s="19"/>
      <c r="I33" s="19"/>
      <c r="J33" s="19"/>
      <c r="K33" s="19"/>
      <c r="L33" s="80"/>
      <c r="M33" s="19"/>
      <c r="N33" s="19"/>
      <c r="O33" s="19"/>
    </row>
    <row r="34" spans="1:15" x14ac:dyDescent="0.2">
      <c r="A34" s="31">
        <v>614120</v>
      </c>
      <c r="B34" s="22">
        <v>5</v>
      </c>
      <c r="C34" s="22" t="s">
        <v>64</v>
      </c>
      <c r="D34" s="22"/>
      <c r="E34" s="22"/>
      <c r="F34" s="22"/>
      <c r="G34" s="22"/>
      <c r="H34" s="37">
        <v>0</v>
      </c>
      <c r="J34" s="37">
        <v>0</v>
      </c>
      <c r="K34" s="37"/>
      <c r="L34" s="27">
        <v>0</v>
      </c>
      <c r="M34" s="66">
        <f>H34*L34+J34*L34</f>
        <v>0</v>
      </c>
      <c r="N34" s="66">
        <f>M34*'FRINGE RATES'!C9</f>
        <v>0</v>
      </c>
      <c r="O34" s="66">
        <f>M34+N34</f>
        <v>0</v>
      </c>
    </row>
    <row r="35" spans="1:15" x14ac:dyDescent="0.2">
      <c r="A35" s="31">
        <v>614120</v>
      </c>
      <c r="B35" s="22">
        <v>6</v>
      </c>
      <c r="C35" s="22" t="s">
        <v>64</v>
      </c>
      <c r="D35" s="22"/>
      <c r="E35" s="22"/>
      <c r="F35" s="22"/>
      <c r="G35" s="22"/>
      <c r="H35" s="37">
        <v>0</v>
      </c>
      <c r="J35" s="37">
        <v>0</v>
      </c>
      <c r="K35" s="37"/>
      <c r="L35" s="27">
        <v>0</v>
      </c>
      <c r="M35" s="66">
        <f>H35*L35+J35*L35</f>
        <v>0</v>
      </c>
      <c r="N35" s="66">
        <f>M35*'FRINGE RATES'!C9</f>
        <v>0</v>
      </c>
      <c r="O35" s="66">
        <f>M35+N35</f>
        <v>0</v>
      </c>
    </row>
    <row r="36" spans="1:15" x14ac:dyDescent="0.2">
      <c r="A36" s="31"/>
      <c r="B36" s="22"/>
      <c r="C36" s="22"/>
      <c r="D36" s="22"/>
      <c r="E36" s="22"/>
      <c r="F36" s="22"/>
      <c r="G36" s="22"/>
      <c r="H36" s="23"/>
      <c r="I36" s="22"/>
      <c r="J36" s="22"/>
      <c r="K36" s="22"/>
      <c r="L36" s="21"/>
    </row>
    <row r="37" spans="1:15" x14ac:dyDescent="0.2">
      <c r="A37" s="31"/>
      <c r="B37" s="85" t="s">
        <v>63</v>
      </c>
      <c r="C37" s="85"/>
      <c r="D37" s="85"/>
      <c r="E37" s="85"/>
      <c r="F37" s="85"/>
      <c r="G37" s="85"/>
      <c r="H37" s="85"/>
      <c r="I37" s="85"/>
      <c r="J37" s="89"/>
      <c r="K37" s="89"/>
      <c r="L37" s="89"/>
      <c r="M37" s="90">
        <f>SUM(M29:M35)</f>
        <v>0</v>
      </c>
      <c r="N37" s="90">
        <f>SUM(N29:N35)</f>
        <v>0</v>
      </c>
      <c r="O37" s="90">
        <f>SUM(O29:O35)</f>
        <v>0</v>
      </c>
    </row>
    <row r="38" spans="1:15" x14ac:dyDescent="0.2">
      <c r="A38" s="31"/>
    </row>
    <row r="39" spans="1:15" x14ac:dyDescent="0.2">
      <c r="A39" s="31"/>
    </row>
    <row r="40" spans="1:15" x14ac:dyDescent="0.2">
      <c r="A40" s="31"/>
      <c r="B40" s="85" t="s">
        <v>13</v>
      </c>
      <c r="C40" s="85"/>
      <c r="D40" s="85"/>
      <c r="E40" s="85"/>
      <c r="F40" s="85"/>
      <c r="G40" s="85"/>
      <c r="H40" s="85"/>
      <c r="I40" s="85"/>
      <c r="J40" s="89"/>
      <c r="K40" s="89"/>
      <c r="L40" s="89"/>
      <c r="M40" s="88">
        <f>+SUM(M15+M37+M25)</f>
        <v>0</v>
      </c>
      <c r="N40" s="88">
        <f>+SUM(N15+N37+N25)</f>
        <v>0</v>
      </c>
      <c r="O40" s="88">
        <f>+SUM(O15+O37+O25)</f>
        <v>0</v>
      </c>
    </row>
    <row r="41" spans="1:15" x14ac:dyDescent="0.2">
      <c r="A41" s="31"/>
    </row>
    <row r="42" spans="1:15" x14ac:dyDescent="0.2">
      <c r="A42" s="31"/>
      <c r="B42" s="22" t="s">
        <v>218</v>
      </c>
      <c r="C42" s="22"/>
      <c r="D42" s="22"/>
      <c r="E42" s="22"/>
      <c r="F42" s="22"/>
      <c r="G42" s="22"/>
      <c r="H42" s="22"/>
      <c r="I42" s="22"/>
      <c r="J42" s="9"/>
      <c r="K42" s="9"/>
      <c r="L42" s="9"/>
      <c r="M42" s="20"/>
    </row>
    <row r="43" spans="1:15" x14ac:dyDescent="0.2">
      <c r="A43" s="31">
        <v>750000</v>
      </c>
      <c r="B43" s="22">
        <v>1</v>
      </c>
      <c r="C43" s="68"/>
      <c r="D43" s="68"/>
      <c r="E43" s="68"/>
      <c r="F43" s="68"/>
      <c r="G43" s="68"/>
      <c r="H43" s="68"/>
      <c r="I43" s="68"/>
      <c r="J43" s="70"/>
      <c r="K43" s="9"/>
      <c r="L43" s="9"/>
      <c r="M43" s="20"/>
      <c r="N43" s="20"/>
      <c r="O43" s="73">
        <v>0</v>
      </c>
    </row>
    <row r="44" spans="1:15" x14ac:dyDescent="0.2">
      <c r="A44" s="31">
        <v>750000</v>
      </c>
      <c r="B44" s="22">
        <v>2</v>
      </c>
      <c r="C44" s="68"/>
      <c r="D44" s="68"/>
      <c r="E44" s="68"/>
      <c r="F44" s="68"/>
      <c r="G44" s="68"/>
      <c r="H44" s="68"/>
      <c r="I44" s="68"/>
      <c r="J44" s="70"/>
      <c r="K44" s="9"/>
      <c r="L44" s="9"/>
      <c r="M44" s="20"/>
      <c r="N44" s="20"/>
      <c r="O44" s="73">
        <v>0</v>
      </c>
    </row>
    <row r="45" spans="1:15" x14ac:dyDescent="0.2">
      <c r="A45" s="31">
        <v>750000</v>
      </c>
      <c r="B45" s="22">
        <v>3</v>
      </c>
      <c r="C45" s="68"/>
      <c r="D45" s="68"/>
      <c r="E45" s="68"/>
      <c r="F45" s="68"/>
      <c r="G45" s="68"/>
      <c r="H45" s="68"/>
      <c r="I45" s="68"/>
      <c r="J45" s="70"/>
      <c r="K45" s="9"/>
      <c r="L45" s="9"/>
      <c r="M45" s="20"/>
      <c r="N45" s="20"/>
      <c r="O45" s="73">
        <v>0</v>
      </c>
    </row>
    <row r="46" spans="1:15" x14ac:dyDescent="0.2">
      <c r="A46" s="31">
        <v>750000</v>
      </c>
      <c r="B46" s="22">
        <v>4</v>
      </c>
      <c r="C46" s="68"/>
      <c r="D46" s="68"/>
      <c r="E46" s="68"/>
      <c r="F46" s="68"/>
      <c r="G46" s="68"/>
      <c r="H46" s="68"/>
      <c r="I46" s="68"/>
      <c r="J46" s="70"/>
      <c r="K46" s="9"/>
      <c r="L46" s="9"/>
      <c r="M46" s="20"/>
      <c r="N46" s="20"/>
      <c r="O46" s="73">
        <v>0</v>
      </c>
    </row>
    <row r="47" spans="1:15" x14ac:dyDescent="0.2">
      <c r="A47" s="31">
        <v>750000</v>
      </c>
      <c r="B47" s="22">
        <v>5</v>
      </c>
      <c r="C47" s="68"/>
      <c r="D47" s="68"/>
      <c r="E47" s="68"/>
      <c r="F47" s="68"/>
      <c r="G47" s="68"/>
      <c r="H47" s="68"/>
      <c r="I47" s="68"/>
      <c r="J47" s="70"/>
      <c r="K47" s="9"/>
      <c r="L47" s="9"/>
      <c r="M47" s="20"/>
      <c r="N47" s="20"/>
      <c r="O47" s="73">
        <v>0</v>
      </c>
    </row>
    <row r="48" spans="1:15" x14ac:dyDescent="0.2">
      <c r="A48" s="31"/>
      <c r="B48" s="22"/>
      <c r="C48" s="22"/>
      <c r="D48" s="22"/>
      <c r="E48" s="22"/>
      <c r="F48" s="22"/>
      <c r="G48" s="22"/>
      <c r="H48" s="22"/>
      <c r="I48" s="22"/>
      <c r="J48" s="22"/>
      <c r="K48" s="22"/>
      <c r="L48" s="9"/>
      <c r="M48" s="20"/>
      <c r="N48" s="20"/>
      <c r="O48" s="20"/>
    </row>
    <row r="49" spans="1:15" x14ac:dyDescent="0.2">
      <c r="A49" s="31"/>
      <c r="B49" s="85" t="s">
        <v>2</v>
      </c>
      <c r="C49" s="85"/>
      <c r="D49" s="85"/>
      <c r="E49" s="85"/>
      <c r="F49" s="85"/>
      <c r="G49" s="85"/>
      <c r="H49" s="85"/>
      <c r="I49" s="85"/>
      <c r="J49" s="87"/>
      <c r="K49" s="87"/>
      <c r="L49" s="87"/>
      <c r="M49" s="87"/>
      <c r="N49" s="87"/>
      <c r="O49" s="88">
        <f>+SUM(O43:O47)</f>
        <v>0</v>
      </c>
    </row>
    <row r="50" spans="1:15" x14ac:dyDescent="0.2">
      <c r="A50" s="31"/>
      <c r="B50" s="22"/>
      <c r="C50" s="22"/>
      <c r="D50" s="22"/>
      <c r="E50" s="22"/>
      <c r="F50" s="22"/>
      <c r="G50" s="22"/>
      <c r="H50" s="22"/>
      <c r="I50" s="22"/>
      <c r="J50" s="9"/>
      <c r="K50" s="9"/>
      <c r="L50" s="9"/>
      <c r="M50" s="20"/>
      <c r="N50" s="20"/>
      <c r="O50" s="20"/>
    </row>
    <row r="51" spans="1:15" x14ac:dyDescent="0.2">
      <c r="A51" s="31"/>
      <c r="B51" s="22" t="s">
        <v>31</v>
      </c>
      <c r="C51" s="22"/>
      <c r="D51" s="22"/>
      <c r="E51" s="22"/>
      <c r="F51" s="22"/>
      <c r="G51" s="22"/>
      <c r="H51" s="22"/>
      <c r="I51" s="22"/>
      <c r="L51" s="9"/>
      <c r="M51" s="20"/>
      <c r="N51" s="20"/>
      <c r="O51" s="20"/>
    </row>
    <row r="52" spans="1:15" x14ac:dyDescent="0.2">
      <c r="A52" s="31">
        <v>731000</v>
      </c>
      <c r="B52" s="22">
        <v>1</v>
      </c>
      <c r="C52" s="22" t="s">
        <v>27</v>
      </c>
      <c r="D52" s="22"/>
      <c r="E52" s="22" t="s">
        <v>168</v>
      </c>
      <c r="F52" s="22"/>
      <c r="G52" s="27"/>
      <c r="H52" s="22"/>
      <c r="I52" s="27"/>
      <c r="K52" s="12"/>
      <c r="L52" s="12"/>
      <c r="M52" s="20"/>
      <c r="N52" s="20"/>
      <c r="O52" s="73">
        <v>0</v>
      </c>
    </row>
    <row r="53" spans="1:15" x14ac:dyDescent="0.2">
      <c r="A53" s="31">
        <v>731310</v>
      </c>
      <c r="B53" s="22">
        <v>2</v>
      </c>
      <c r="C53" s="22" t="s">
        <v>32</v>
      </c>
      <c r="D53" s="22"/>
      <c r="E53" s="22"/>
      <c r="F53" s="22"/>
      <c r="G53" s="27"/>
      <c r="H53" s="22"/>
      <c r="I53" s="27"/>
      <c r="L53" s="12"/>
      <c r="M53" s="20"/>
      <c r="N53" s="20"/>
      <c r="O53" s="73">
        <v>0</v>
      </c>
    </row>
    <row r="54" spans="1:15" x14ac:dyDescent="0.2">
      <c r="A54" s="31"/>
      <c r="B54" s="22"/>
      <c r="C54" s="22"/>
      <c r="D54" s="22"/>
      <c r="E54" s="22"/>
      <c r="F54" s="22"/>
      <c r="G54" s="22"/>
      <c r="H54" s="22"/>
      <c r="I54" s="22"/>
      <c r="J54" s="9"/>
      <c r="K54" s="9"/>
      <c r="L54" s="9"/>
      <c r="M54" s="20"/>
      <c r="N54" s="20"/>
      <c r="O54" s="20"/>
    </row>
    <row r="55" spans="1:15" x14ac:dyDescent="0.2">
      <c r="A55" s="31"/>
      <c r="B55" s="85" t="s">
        <v>3</v>
      </c>
      <c r="C55" s="85"/>
      <c r="D55" s="85"/>
      <c r="E55" s="85"/>
      <c r="F55" s="85"/>
      <c r="G55" s="85"/>
      <c r="H55" s="85"/>
      <c r="I55" s="85"/>
      <c r="J55" s="87"/>
      <c r="K55" s="87"/>
      <c r="L55" s="87"/>
      <c r="M55" s="87"/>
      <c r="N55" s="87"/>
      <c r="O55" s="88">
        <f>SUM(O52:O53)</f>
        <v>0</v>
      </c>
    </row>
    <row r="56" spans="1:15" x14ac:dyDescent="0.2">
      <c r="A56" s="31"/>
      <c r="B56" s="22"/>
      <c r="C56" s="22"/>
      <c r="D56" s="22"/>
      <c r="E56" s="22"/>
      <c r="F56" s="22"/>
      <c r="G56" s="22"/>
      <c r="H56" s="22"/>
      <c r="I56" s="22"/>
      <c r="J56" s="9"/>
      <c r="K56" s="9"/>
      <c r="L56" s="9"/>
      <c r="M56" s="20"/>
      <c r="N56" s="20"/>
      <c r="O56" s="20"/>
    </row>
    <row r="57" spans="1:15" x14ac:dyDescent="0.2">
      <c r="A57" s="31"/>
      <c r="B57" s="22" t="s">
        <v>104</v>
      </c>
      <c r="C57" s="22"/>
      <c r="D57" s="22"/>
      <c r="E57" s="22"/>
      <c r="F57" s="21"/>
      <c r="G57" s="22"/>
      <c r="H57" s="22"/>
      <c r="I57" s="22"/>
      <c r="J57" s="9"/>
      <c r="K57" s="9"/>
      <c r="L57" s="9"/>
      <c r="M57" s="20"/>
      <c r="N57" s="20"/>
      <c r="O57" s="20"/>
    </row>
    <row r="58" spans="1:15" x14ac:dyDescent="0.2">
      <c r="A58" s="31">
        <v>719549</v>
      </c>
      <c r="B58" s="22">
        <v>1</v>
      </c>
      <c r="C58" s="22" t="s">
        <v>33</v>
      </c>
      <c r="D58" s="22"/>
      <c r="E58" s="22"/>
      <c r="F58" s="21"/>
      <c r="G58" s="22"/>
      <c r="H58" s="22"/>
      <c r="I58" s="22"/>
      <c r="J58" s="9"/>
      <c r="K58" s="9"/>
      <c r="L58" s="9"/>
      <c r="M58" s="20"/>
      <c r="N58" s="20"/>
      <c r="O58" s="73">
        <v>0</v>
      </c>
    </row>
    <row r="59" spans="1:15" x14ac:dyDescent="0.2">
      <c r="A59" s="31">
        <v>731129</v>
      </c>
      <c r="B59" s="22">
        <v>2</v>
      </c>
      <c r="C59" s="22" t="s">
        <v>20</v>
      </c>
      <c r="D59" s="22"/>
      <c r="E59" s="22"/>
      <c r="F59" s="21"/>
      <c r="G59" s="22"/>
      <c r="H59" s="22"/>
      <c r="I59" s="22"/>
      <c r="J59" s="9"/>
      <c r="K59" s="9"/>
      <c r="L59" s="9"/>
      <c r="M59" s="20"/>
      <c r="N59" s="20"/>
      <c r="O59" s="73">
        <v>0</v>
      </c>
    </row>
    <row r="60" spans="1:15" x14ac:dyDescent="0.2">
      <c r="A60" s="31">
        <v>731159</v>
      </c>
      <c r="B60" s="22">
        <v>3</v>
      </c>
      <c r="C60" s="22" t="s">
        <v>21</v>
      </c>
      <c r="D60" s="22"/>
      <c r="E60" s="22"/>
      <c r="F60" s="21"/>
      <c r="G60" s="22"/>
      <c r="H60" s="22"/>
      <c r="I60" s="22"/>
      <c r="J60" s="9"/>
      <c r="K60" s="9"/>
      <c r="L60" s="9"/>
      <c r="M60" s="20"/>
      <c r="N60" s="20"/>
      <c r="O60" s="73">
        <v>0</v>
      </c>
    </row>
    <row r="61" spans="1:15" x14ac:dyDescent="0.2">
      <c r="A61" s="31">
        <v>729909</v>
      </c>
      <c r="B61" s="22">
        <v>4</v>
      </c>
      <c r="C61" s="22" t="s">
        <v>22</v>
      </c>
      <c r="D61" s="22"/>
      <c r="E61" s="22"/>
      <c r="F61" s="21"/>
      <c r="G61" s="22"/>
      <c r="H61" s="22"/>
      <c r="I61" s="22"/>
      <c r="J61" s="9"/>
      <c r="K61" s="9"/>
      <c r="L61" s="9"/>
      <c r="M61" s="20"/>
      <c r="N61" s="20"/>
      <c r="O61" s="73">
        <v>0</v>
      </c>
    </row>
    <row r="62" spans="1:15" x14ac:dyDescent="0.2">
      <c r="A62" s="31"/>
      <c r="B62" s="22"/>
      <c r="C62" s="22"/>
      <c r="D62" s="22"/>
      <c r="E62" s="22"/>
      <c r="F62" s="21"/>
      <c r="G62" s="22"/>
      <c r="H62" s="22"/>
      <c r="I62" s="22"/>
      <c r="J62" s="9"/>
      <c r="K62" s="9"/>
      <c r="L62" s="9"/>
      <c r="M62" s="20"/>
      <c r="N62" s="20"/>
      <c r="O62" s="48"/>
    </row>
    <row r="63" spans="1:15" x14ac:dyDescent="0.2">
      <c r="A63" s="31"/>
      <c r="B63" s="85" t="s">
        <v>105</v>
      </c>
      <c r="C63" s="85"/>
      <c r="D63" s="85"/>
      <c r="E63" s="85"/>
      <c r="F63" s="89"/>
      <c r="G63" s="85"/>
      <c r="H63" s="85"/>
      <c r="I63" s="85"/>
      <c r="J63" s="87"/>
      <c r="K63" s="87"/>
      <c r="L63" s="87"/>
      <c r="M63" s="87"/>
      <c r="N63" s="87"/>
      <c r="O63" s="88">
        <f>SUM(O58:O61)</f>
        <v>0</v>
      </c>
    </row>
    <row r="64" spans="1:15" x14ac:dyDescent="0.2">
      <c r="A64" s="31"/>
      <c r="B64" s="22"/>
      <c r="C64" s="22"/>
      <c r="D64" s="22"/>
      <c r="E64" s="22"/>
      <c r="F64" s="22"/>
      <c r="G64" s="22"/>
      <c r="H64" s="22"/>
      <c r="I64" s="22"/>
      <c r="J64" s="9"/>
      <c r="K64" s="9"/>
      <c r="L64" s="9"/>
      <c r="M64" s="20"/>
      <c r="N64" s="20"/>
      <c r="O64" s="20"/>
    </row>
    <row r="65" spans="1:15" x14ac:dyDescent="0.2">
      <c r="A65" s="31"/>
      <c r="B65" s="22" t="s">
        <v>23</v>
      </c>
      <c r="C65" s="22"/>
      <c r="D65" s="22"/>
      <c r="E65" s="22"/>
      <c r="F65" s="22"/>
      <c r="G65" s="22"/>
      <c r="H65" s="22"/>
      <c r="I65" s="22"/>
      <c r="J65" s="9"/>
      <c r="K65" s="9"/>
      <c r="L65" s="9"/>
      <c r="M65" s="20"/>
      <c r="N65" s="20"/>
      <c r="O65" s="20"/>
    </row>
    <row r="66" spans="1:15" x14ac:dyDescent="0.2">
      <c r="A66" s="31"/>
      <c r="B66" s="22">
        <v>1</v>
      </c>
      <c r="C66" s="124" t="s">
        <v>24</v>
      </c>
      <c r="D66" s="22"/>
      <c r="E66" s="22"/>
      <c r="F66" s="22"/>
      <c r="G66" s="22"/>
      <c r="H66" s="22"/>
      <c r="I66" s="22"/>
      <c r="J66" s="9"/>
      <c r="K66" s="9"/>
      <c r="L66" s="9"/>
      <c r="M66" s="20"/>
      <c r="N66" s="20"/>
      <c r="O66" s="127"/>
    </row>
    <row r="67" spans="1:15" x14ac:dyDescent="0.2">
      <c r="A67" s="31">
        <v>729900</v>
      </c>
      <c r="B67" s="22"/>
      <c r="C67" s="22" t="s">
        <v>54</v>
      </c>
      <c r="D67" s="22"/>
      <c r="E67" s="22"/>
      <c r="F67" s="22"/>
      <c r="G67" s="22"/>
      <c r="H67" s="22"/>
      <c r="I67" s="22"/>
      <c r="J67" s="9"/>
      <c r="K67" s="9"/>
      <c r="L67" s="9"/>
      <c r="M67" s="20"/>
      <c r="N67" s="20"/>
      <c r="O67" s="73">
        <v>0</v>
      </c>
    </row>
    <row r="68" spans="1:15" s="3" customFormat="1" x14ac:dyDescent="0.2">
      <c r="A68" s="31">
        <v>753930</v>
      </c>
      <c r="B68" s="22"/>
      <c r="C68" s="22" t="s">
        <v>55</v>
      </c>
      <c r="D68" s="22"/>
      <c r="E68" s="22"/>
      <c r="F68" s="22"/>
      <c r="G68" s="22"/>
      <c r="H68" s="22"/>
      <c r="I68" s="22"/>
      <c r="J68" s="21"/>
      <c r="K68" s="9"/>
      <c r="L68" s="9"/>
      <c r="M68" s="20"/>
      <c r="N68" s="20"/>
      <c r="O68" s="73">
        <v>0</v>
      </c>
    </row>
    <row r="69" spans="1:15" s="3" customFormat="1" x14ac:dyDescent="0.2">
      <c r="A69" s="31">
        <v>754534</v>
      </c>
      <c r="B69" s="22"/>
      <c r="C69" s="22" t="s">
        <v>56</v>
      </c>
      <c r="D69" s="22"/>
      <c r="E69" s="22"/>
      <c r="F69" s="22"/>
      <c r="G69" s="22"/>
      <c r="H69" s="22"/>
      <c r="I69" s="22"/>
      <c r="J69" s="21"/>
      <c r="K69" s="9"/>
      <c r="L69" s="9"/>
      <c r="M69" s="20"/>
      <c r="N69" s="20"/>
      <c r="O69" s="73">
        <v>0</v>
      </c>
    </row>
    <row r="70" spans="1:15" s="3" customFormat="1" x14ac:dyDescent="0.2">
      <c r="A70" s="31"/>
      <c r="B70" s="22"/>
      <c r="C70" s="128" t="s">
        <v>126</v>
      </c>
      <c r="D70" s="128"/>
      <c r="E70" s="128"/>
      <c r="F70" s="128"/>
      <c r="G70" s="128"/>
      <c r="H70" s="128"/>
      <c r="I70" s="128"/>
      <c r="J70" s="129"/>
      <c r="K70" s="130"/>
      <c r="L70" s="130"/>
      <c r="M70" s="132"/>
      <c r="N70" s="132"/>
      <c r="O70" s="131">
        <f>SUM(O67:O69)</f>
        <v>0</v>
      </c>
    </row>
    <row r="71" spans="1:15" x14ac:dyDescent="0.2">
      <c r="A71" s="31">
        <v>734000</v>
      </c>
      <c r="B71" s="22">
        <v>2</v>
      </c>
      <c r="C71" s="22" t="s">
        <v>25</v>
      </c>
      <c r="D71" s="22"/>
      <c r="E71" s="22"/>
      <c r="F71" s="22"/>
      <c r="G71" s="22"/>
      <c r="H71" s="22"/>
      <c r="I71" s="22"/>
      <c r="J71" s="9"/>
      <c r="K71" s="9"/>
      <c r="L71" s="9"/>
      <c r="M71" s="20"/>
      <c r="N71" s="20"/>
      <c r="O71" s="73">
        <v>0</v>
      </c>
    </row>
    <row r="72" spans="1:15" x14ac:dyDescent="0.2">
      <c r="A72" s="31">
        <v>732000</v>
      </c>
      <c r="B72" s="22">
        <v>3</v>
      </c>
      <c r="C72" s="22" t="s">
        <v>36</v>
      </c>
      <c r="D72" s="22"/>
      <c r="E72" s="22"/>
      <c r="F72" s="22"/>
      <c r="G72" s="22"/>
      <c r="H72" s="22"/>
      <c r="I72" s="22"/>
      <c r="J72" s="9"/>
      <c r="K72" s="9"/>
      <c r="L72" s="9"/>
      <c r="M72" s="20"/>
      <c r="N72" s="20"/>
      <c r="O72" s="73">
        <v>0</v>
      </c>
    </row>
    <row r="73" spans="1:15" x14ac:dyDescent="0.2">
      <c r="A73" s="31">
        <v>719535</v>
      </c>
      <c r="B73" s="22">
        <v>4</v>
      </c>
      <c r="C73" s="22" t="s">
        <v>128</v>
      </c>
      <c r="D73" s="22"/>
      <c r="E73" s="22"/>
      <c r="F73" s="22"/>
      <c r="G73" s="22"/>
      <c r="H73" s="22"/>
      <c r="I73" s="22"/>
      <c r="J73" s="9"/>
      <c r="K73" s="9"/>
      <c r="L73" s="9"/>
      <c r="M73" s="20"/>
      <c r="N73" s="20"/>
      <c r="O73" s="73">
        <v>0</v>
      </c>
    </row>
    <row r="74" spans="1:15" x14ac:dyDescent="0.2">
      <c r="A74" s="31">
        <v>719540</v>
      </c>
      <c r="B74" s="22">
        <v>5</v>
      </c>
      <c r="C74" s="22" t="s">
        <v>130</v>
      </c>
      <c r="D74" s="22"/>
      <c r="E74" s="22"/>
      <c r="F74" s="22"/>
      <c r="G74" s="22"/>
      <c r="H74" s="22"/>
      <c r="I74" s="22"/>
      <c r="J74" s="9"/>
      <c r="K74" s="9"/>
      <c r="L74" s="9"/>
      <c r="M74" s="20"/>
      <c r="N74" s="20"/>
      <c r="O74" s="73">
        <v>0</v>
      </c>
    </row>
    <row r="75" spans="1:15" x14ac:dyDescent="0.2">
      <c r="A75" s="31">
        <v>719545</v>
      </c>
      <c r="B75" s="22">
        <v>6</v>
      </c>
      <c r="C75" s="22" t="s">
        <v>131</v>
      </c>
      <c r="D75" s="22"/>
      <c r="E75" s="22"/>
      <c r="F75" s="22"/>
      <c r="G75" s="22"/>
      <c r="H75" s="22"/>
      <c r="I75" s="22"/>
      <c r="J75" s="9"/>
      <c r="K75" s="9"/>
      <c r="L75" s="9"/>
      <c r="M75" s="20"/>
      <c r="N75" s="20"/>
      <c r="O75" s="73">
        <v>0</v>
      </c>
    </row>
    <row r="76" spans="1:15" x14ac:dyDescent="0.2">
      <c r="A76" s="31">
        <v>765900</v>
      </c>
      <c r="B76" s="22">
        <v>7</v>
      </c>
      <c r="C76" s="22" t="s">
        <v>57</v>
      </c>
      <c r="D76" s="22"/>
      <c r="E76" s="22"/>
      <c r="F76" s="22"/>
      <c r="G76" s="22"/>
      <c r="H76" s="22"/>
      <c r="I76" s="22"/>
      <c r="J76" s="9"/>
      <c r="K76" s="9"/>
      <c r="L76" s="9"/>
      <c r="M76" s="20"/>
      <c r="N76" s="20"/>
      <c r="O76" s="73">
        <v>0</v>
      </c>
    </row>
    <row r="77" spans="1:15" x14ac:dyDescent="0.2">
      <c r="A77" s="31" t="s">
        <v>217</v>
      </c>
      <c r="B77" s="22">
        <v>8</v>
      </c>
      <c r="C77" s="22" t="s">
        <v>127</v>
      </c>
      <c r="D77" s="22"/>
      <c r="E77" s="22"/>
      <c r="F77" s="22"/>
      <c r="G77" s="22"/>
      <c r="H77" s="22"/>
      <c r="I77" s="22"/>
      <c r="J77" s="9"/>
      <c r="K77" s="9"/>
      <c r="L77" s="9"/>
      <c r="M77" s="20"/>
      <c r="N77" s="20"/>
      <c r="O77" s="73">
        <v>0</v>
      </c>
    </row>
    <row r="78" spans="1:15" x14ac:dyDescent="0.2">
      <c r="A78" s="31"/>
      <c r="B78" s="22"/>
      <c r="C78" s="22"/>
      <c r="D78" s="22"/>
      <c r="E78" s="22"/>
      <c r="F78" s="22"/>
      <c r="G78" s="22"/>
      <c r="H78" s="22"/>
      <c r="I78" s="22"/>
      <c r="J78" s="9"/>
      <c r="K78" s="9"/>
      <c r="L78" s="9"/>
      <c r="M78" s="20"/>
      <c r="N78" s="20"/>
      <c r="O78" s="20"/>
    </row>
    <row r="79" spans="1:15" x14ac:dyDescent="0.2">
      <c r="A79" s="31"/>
      <c r="B79" s="85" t="s">
        <v>17</v>
      </c>
      <c r="C79" s="85"/>
      <c r="D79" s="85"/>
      <c r="E79" s="85"/>
      <c r="F79" s="85"/>
      <c r="G79" s="85"/>
      <c r="H79" s="85"/>
      <c r="I79" s="85"/>
      <c r="J79" s="87"/>
      <c r="K79" s="87"/>
      <c r="L79" s="87"/>
      <c r="M79" s="87"/>
      <c r="N79" s="87"/>
      <c r="O79" s="88">
        <f>SUM(O70:O77)</f>
        <v>0</v>
      </c>
    </row>
    <row r="80" spans="1:15" ht="15" customHeight="1" x14ac:dyDescent="0.2">
      <c r="A80" s="31"/>
      <c r="B80" s="22"/>
      <c r="C80" s="22"/>
      <c r="D80" s="22"/>
      <c r="E80" s="22"/>
      <c r="F80" s="22"/>
      <c r="G80" s="22"/>
      <c r="H80" s="22"/>
      <c r="I80" s="22"/>
      <c r="J80" s="9"/>
      <c r="K80" s="9"/>
      <c r="L80" s="9"/>
      <c r="M80" s="20"/>
      <c r="N80" s="20"/>
      <c r="O80" s="20"/>
    </row>
    <row r="81" spans="1:15" x14ac:dyDescent="0.2">
      <c r="A81" s="31"/>
      <c r="B81" s="85" t="s">
        <v>18</v>
      </c>
      <c r="C81" s="85"/>
      <c r="D81" s="85"/>
      <c r="E81" s="85"/>
      <c r="F81" s="85"/>
      <c r="G81" s="85"/>
      <c r="H81" s="85"/>
      <c r="I81" s="85"/>
      <c r="J81" s="87"/>
      <c r="K81" s="87"/>
      <c r="L81" s="87"/>
      <c r="M81" s="87"/>
      <c r="N81" s="87"/>
      <c r="O81" s="88">
        <f>SUM(O40+O49+O55+O63+O79)</f>
        <v>0</v>
      </c>
    </row>
    <row r="82" spans="1:15" x14ac:dyDescent="0.2">
      <c r="A82" s="31"/>
      <c r="B82" s="22"/>
      <c r="C82" s="22"/>
      <c r="D82" s="22"/>
      <c r="E82" s="22"/>
      <c r="F82" s="22"/>
      <c r="G82" s="22"/>
      <c r="H82" s="22"/>
      <c r="M82" s="20"/>
      <c r="N82" s="20"/>
      <c r="O82" s="20"/>
    </row>
    <row r="83" spans="1:15" x14ac:dyDescent="0.2">
      <c r="A83" s="31">
        <v>786950</v>
      </c>
      <c r="B83" s="22" t="s">
        <v>26</v>
      </c>
      <c r="C83" s="22"/>
      <c r="D83" s="22"/>
      <c r="E83" s="22"/>
      <c r="F83" s="50" t="s">
        <v>34</v>
      </c>
      <c r="H83" s="68">
        <v>0.38</v>
      </c>
      <c r="J83" s="50" t="s">
        <v>35</v>
      </c>
      <c r="L83" s="70">
        <f>O81-(O49+O63+O75+O76)</f>
        <v>0</v>
      </c>
      <c r="M83" s="20"/>
      <c r="N83" s="20"/>
      <c r="O83" s="66">
        <f>SUM(L83*H83)</f>
        <v>0</v>
      </c>
    </row>
    <row r="84" spans="1:15" x14ac:dyDescent="0.2">
      <c r="A84" s="30"/>
      <c r="B84" s="22"/>
      <c r="C84" s="22"/>
      <c r="D84" s="22"/>
      <c r="E84" s="22"/>
      <c r="F84" s="22"/>
      <c r="G84" s="22"/>
      <c r="H84" s="22"/>
      <c r="J84" s="9"/>
      <c r="K84" s="9"/>
      <c r="L84" s="9"/>
      <c r="M84" s="20"/>
      <c r="N84" s="20"/>
      <c r="O84" s="20"/>
    </row>
    <row r="85" spans="1:15" x14ac:dyDescent="0.2">
      <c r="A85" s="30"/>
      <c r="B85" s="85" t="s">
        <v>19</v>
      </c>
      <c r="C85" s="85"/>
      <c r="D85" s="85"/>
      <c r="E85" s="85"/>
      <c r="F85" s="85"/>
      <c r="G85" s="85"/>
      <c r="H85" s="86"/>
      <c r="I85" s="86"/>
      <c r="J85" s="87"/>
      <c r="K85" s="87"/>
      <c r="L85" s="87"/>
      <c r="M85" s="87"/>
      <c r="N85" s="87"/>
      <c r="O85" s="88">
        <f>SUM(O81+O83)</f>
        <v>0</v>
      </c>
    </row>
    <row r="87" spans="1:15" x14ac:dyDescent="0.2">
      <c r="A87" s="13"/>
      <c r="J87" s="9"/>
      <c r="K87" s="9"/>
      <c r="L87" s="9"/>
    </row>
    <row r="88" spans="1:15" x14ac:dyDescent="0.2">
      <c r="A88" s="13"/>
      <c r="J88" s="9"/>
      <c r="K88" s="9"/>
      <c r="L88" s="9"/>
      <c r="M88" s="9"/>
    </row>
    <row r="89" spans="1:15" ht="15" customHeight="1" x14ac:dyDescent="0.2">
      <c r="A89" s="13"/>
      <c r="B89" s="270" t="s">
        <v>5</v>
      </c>
      <c r="C89" s="270"/>
      <c r="D89" s="270"/>
      <c r="E89" s="270"/>
      <c r="F89" s="270"/>
      <c r="G89" s="270"/>
      <c r="H89" s="270"/>
      <c r="I89" s="270"/>
      <c r="J89" s="270"/>
      <c r="K89" s="270"/>
      <c r="L89" s="270"/>
      <c r="M89" s="270"/>
      <c r="N89" s="270"/>
      <c r="O89" s="270"/>
    </row>
    <row r="90" spans="1:15" x14ac:dyDescent="0.2">
      <c r="A90" s="13"/>
      <c r="B90" s="270"/>
      <c r="C90" s="270"/>
      <c r="D90" s="270"/>
      <c r="E90" s="270"/>
      <c r="F90" s="270"/>
      <c r="G90" s="270"/>
      <c r="H90" s="270"/>
      <c r="I90" s="270"/>
      <c r="J90" s="270"/>
      <c r="K90" s="270"/>
      <c r="L90" s="270"/>
      <c r="M90" s="270"/>
      <c r="N90" s="270"/>
      <c r="O90" s="270"/>
    </row>
    <row r="91" spans="1:15" x14ac:dyDescent="0.2">
      <c r="A91" s="13"/>
      <c r="B91" s="270"/>
      <c r="C91" s="270"/>
      <c r="D91" s="270"/>
      <c r="E91" s="270"/>
      <c r="F91" s="270"/>
      <c r="G91" s="270"/>
      <c r="H91" s="270"/>
      <c r="I91" s="270"/>
      <c r="J91" s="270"/>
      <c r="K91" s="270"/>
      <c r="L91" s="270"/>
      <c r="M91" s="270"/>
      <c r="N91" s="270"/>
      <c r="O91" s="270"/>
    </row>
    <row r="92" spans="1:15" x14ac:dyDescent="0.2">
      <c r="A92" s="13"/>
      <c r="B92" s="270"/>
      <c r="C92" s="270"/>
      <c r="D92" s="270"/>
      <c r="E92" s="270"/>
      <c r="F92" s="270"/>
      <c r="G92" s="270"/>
      <c r="H92" s="270"/>
      <c r="I92" s="270"/>
      <c r="J92" s="270"/>
      <c r="K92" s="270"/>
      <c r="L92" s="270"/>
      <c r="M92" s="270"/>
      <c r="N92" s="270"/>
      <c r="O92" s="270"/>
    </row>
    <row r="93" spans="1:15" x14ac:dyDescent="0.2">
      <c r="A93" s="13"/>
      <c r="B93" s="270"/>
      <c r="C93" s="270"/>
      <c r="D93" s="270"/>
      <c r="E93" s="270"/>
      <c r="F93" s="270"/>
      <c r="G93" s="270"/>
      <c r="H93" s="270"/>
      <c r="I93" s="270"/>
      <c r="J93" s="270"/>
      <c r="K93" s="270"/>
      <c r="L93" s="270"/>
      <c r="M93" s="270"/>
      <c r="N93" s="270"/>
      <c r="O93" s="270"/>
    </row>
    <row r="94" spans="1:15" x14ac:dyDescent="0.2">
      <c r="A94" s="13"/>
      <c r="B94" s="270"/>
      <c r="C94" s="270"/>
      <c r="D94" s="270"/>
      <c r="E94" s="270"/>
      <c r="F94" s="270"/>
      <c r="G94" s="270"/>
      <c r="H94" s="270"/>
      <c r="I94" s="270"/>
      <c r="J94" s="270"/>
      <c r="K94" s="270"/>
      <c r="L94" s="270"/>
      <c r="M94" s="270"/>
      <c r="N94" s="270"/>
      <c r="O94" s="270"/>
    </row>
    <row r="95" spans="1:15" x14ac:dyDescent="0.2">
      <c r="A95" s="13"/>
      <c r="B95" s="270"/>
      <c r="C95" s="270"/>
      <c r="D95" s="270"/>
      <c r="E95" s="270"/>
      <c r="F95" s="270"/>
      <c r="G95" s="270"/>
      <c r="H95" s="270"/>
      <c r="I95" s="270"/>
      <c r="J95" s="270"/>
      <c r="K95" s="270"/>
      <c r="L95" s="270"/>
      <c r="M95" s="270"/>
      <c r="N95" s="270"/>
      <c r="O95" s="270"/>
    </row>
    <row r="96" spans="1:15" x14ac:dyDescent="0.2">
      <c r="A96" s="13"/>
      <c r="B96" s="270"/>
      <c r="C96" s="270"/>
      <c r="D96" s="270"/>
      <c r="E96" s="270"/>
      <c r="F96" s="270"/>
      <c r="G96" s="270"/>
      <c r="H96" s="270"/>
      <c r="I96" s="270"/>
      <c r="J96" s="270"/>
      <c r="K96" s="270"/>
      <c r="L96" s="270"/>
      <c r="M96" s="270"/>
      <c r="N96" s="270"/>
      <c r="O96" s="270"/>
    </row>
    <row r="97" spans="1:15" x14ac:dyDescent="0.2">
      <c r="A97" s="13"/>
      <c r="B97" s="270"/>
      <c r="C97" s="270"/>
      <c r="D97" s="270"/>
      <c r="E97" s="270"/>
      <c r="F97" s="270"/>
      <c r="G97" s="270"/>
      <c r="H97" s="270"/>
      <c r="I97" s="270"/>
      <c r="J97" s="270"/>
      <c r="K97" s="270"/>
      <c r="L97" s="270"/>
      <c r="M97" s="270"/>
      <c r="N97" s="270"/>
      <c r="O97" s="270"/>
    </row>
    <row r="98" spans="1:15" x14ac:dyDescent="0.2">
      <c r="A98" s="13"/>
      <c r="B98" s="51"/>
      <c r="C98" s="51"/>
      <c r="D98" s="51"/>
      <c r="E98" s="51"/>
      <c r="F98" s="51"/>
      <c r="G98" s="51"/>
      <c r="H98" s="51"/>
      <c r="I98" s="51"/>
      <c r="J98" s="51"/>
      <c r="K98" s="51"/>
      <c r="L98" s="51"/>
      <c r="M98" s="51"/>
      <c r="N98" s="51"/>
      <c r="O98" s="51"/>
    </row>
    <row r="99" spans="1:15" x14ac:dyDescent="0.2">
      <c r="A99" s="13"/>
      <c r="B99" s="49"/>
      <c r="C99" s="49"/>
      <c r="D99" s="49"/>
      <c r="E99" s="49"/>
      <c r="F99" s="49"/>
      <c r="G99" s="49"/>
      <c r="H99" s="49"/>
      <c r="I99" s="49"/>
      <c r="J99" s="49"/>
      <c r="K99" s="49"/>
      <c r="L99" s="49"/>
      <c r="M99" s="49"/>
      <c r="N99" s="49"/>
      <c r="O99" s="49"/>
    </row>
    <row r="100" spans="1:15" x14ac:dyDescent="0.2">
      <c r="A100" s="13"/>
      <c r="B100" s="43"/>
      <c r="C100" s="43"/>
      <c r="D100" s="43"/>
      <c r="E100" s="43"/>
      <c r="F100" s="43"/>
      <c r="G100" s="43"/>
      <c r="H100" s="43"/>
      <c r="I100" s="43"/>
      <c r="J100" s="43"/>
      <c r="K100" s="43"/>
      <c r="L100" s="43"/>
      <c r="M100" s="43"/>
    </row>
    <row r="101" spans="1:15" x14ac:dyDescent="0.2">
      <c r="A101" s="13"/>
      <c r="J101" s="9"/>
      <c r="K101" s="9"/>
      <c r="L101" s="9"/>
      <c r="M101" s="9"/>
    </row>
    <row r="102" spans="1:15" x14ac:dyDescent="0.2">
      <c r="A102" s="13"/>
      <c r="J102" s="9"/>
      <c r="K102" s="9"/>
      <c r="L102" s="9"/>
      <c r="M102" s="9"/>
    </row>
    <row r="103" spans="1:15" x14ac:dyDescent="0.2">
      <c r="A103" s="13"/>
      <c r="J103" s="9"/>
      <c r="K103" s="9"/>
      <c r="L103" s="9"/>
      <c r="M103" s="9"/>
    </row>
    <row r="104" spans="1:15" x14ac:dyDescent="0.2">
      <c r="A104" s="13"/>
      <c r="J104" s="9"/>
      <c r="K104" s="9"/>
      <c r="L104" s="9"/>
      <c r="M104" s="9"/>
    </row>
    <row r="105" spans="1:15" x14ac:dyDescent="0.2">
      <c r="A105" s="13"/>
      <c r="J105" s="9"/>
      <c r="K105" s="9"/>
      <c r="L105" s="9"/>
      <c r="M105" s="9"/>
    </row>
    <row r="106" spans="1:15" x14ac:dyDescent="0.2">
      <c r="A106" s="13"/>
      <c r="J106" s="9"/>
      <c r="K106" s="9"/>
      <c r="L106" s="9"/>
      <c r="M106" s="9"/>
    </row>
    <row r="107" spans="1:15" x14ac:dyDescent="0.2">
      <c r="A107" s="13"/>
      <c r="J107" s="9"/>
      <c r="K107" s="9"/>
      <c r="L107" s="9"/>
    </row>
    <row r="108" spans="1:15" x14ac:dyDescent="0.2">
      <c r="A108" s="13"/>
      <c r="J108" s="9"/>
      <c r="K108" s="9"/>
      <c r="L108" s="9"/>
      <c r="M108" s="9"/>
    </row>
    <row r="109" spans="1:15" x14ac:dyDescent="0.2">
      <c r="A109" s="13"/>
      <c r="J109" s="9"/>
      <c r="K109" s="9"/>
      <c r="L109" s="9"/>
    </row>
    <row r="110" spans="1:15" x14ac:dyDescent="0.2">
      <c r="A110" s="13"/>
      <c r="I110" s="9"/>
      <c r="J110" s="9"/>
      <c r="K110" s="9"/>
      <c r="L110" s="9"/>
      <c r="M110" s="9"/>
    </row>
    <row r="111" spans="1:15" x14ac:dyDescent="0.2">
      <c r="J111" s="9"/>
      <c r="K111" s="9"/>
      <c r="L111" s="9"/>
    </row>
    <row r="112" spans="1:15" x14ac:dyDescent="0.2">
      <c r="J112" s="9"/>
      <c r="K112" s="9"/>
      <c r="L112" s="9"/>
      <c r="M112" s="9"/>
    </row>
  </sheetData>
  <sheetProtection algorithmName="SHA-512" hashValue="G60tK545Wuhnbn/5zm+N+Yf+5LcydnrfqWhKX/thSrgKtgAJvh30ikkduov3n8gDVfQr1txQ1sFYU3AG6TONqA==" saltValue="pU/N/TSofzbGtIo0Z+xcDQ==" spinCount="100000" sheet="1" formatColumns="0"/>
  <mergeCells count="4">
    <mergeCell ref="B89:O97"/>
    <mergeCell ref="I1:K1"/>
    <mergeCell ref="M1:N1"/>
    <mergeCell ref="A2:H2"/>
  </mergeCells>
  <phoneticPr fontId="2" type="noConversion"/>
  <printOptions gridLines="1"/>
  <pageMargins left="0.52" right="0.56000000000000005" top="0.6" bottom="0.75" header="0.34" footer="0.5"/>
  <pageSetup scale="48" orientation="portrait" r:id="rId1"/>
  <headerFooter>
    <oddHeader>&amp;C&amp;"Tahoma,Regular"Appalachian State University Office of Sponsored Programs</oddHeader>
    <oddFooter>&amp;CPage &amp;P&amp;Rversion 07/2023</oddFooter>
  </headerFooter>
  <ignoredErrors>
    <ignoredError sqref="C9:C13 C19:C23 I19:I23 M25 M15 C3 C8:D8" unlockedFormula="1"/>
    <ignoredError sqref="O37 M37:N37" emptyCellReference="1"/>
  </ignoredErrors>
  <legacyDrawing r:id="rId2"/>
  <extLst>
    <ext xmlns:mx="http://schemas.microsoft.com/office/mac/excel/2008/main" uri="{64002731-A6B0-56B0-2670-7721B7C09600}">
      <mx:PLV Mode="1" OnePage="0" WScale="10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O113"/>
  <sheetViews>
    <sheetView view="pageLayout" zoomScale="70" zoomScaleNormal="70" zoomScaleSheetLayoutView="70" zoomScalePageLayoutView="70" workbookViewId="0">
      <selection activeCell="H8" sqref="H8"/>
    </sheetView>
  </sheetViews>
  <sheetFormatPr defaultColWidth="15.28515625" defaultRowHeight="15" x14ac:dyDescent="0.2"/>
  <cols>
    <col min="1" max="1" width="15.28515625" style="14"/>
    <col min="2" max="2" width="7" style="3" customWidth="1"/>
    <col min="3" max="4" width="15.28515625" style="3"/>
    <col min="5" max="5" width="11" style="3" customWidth="1"/>
    <col min="6" max="6" width="14.7109375" style="3" customWidth="1"/>
    <col min="7" max="7" width="9.28515625" style="3" customWidth="1"/>
    <col min="8" max="8" width="12.28515625" style="3" customWidth="1"/>
    <col min="9" max="9" width="7.5703125" style="2" customWidth="1"/>
    <col min="10" max="10" width="13.7109375" style="3" customWidth="1"/>
    <col min="11" max="11" width="5.42578125" style="2" customWidth="1"/>
    <col min="12" max="12" width="15.28515625" style="3"/>
    <col min="13" max="13" width="17.7109375" style="3" customWidth="1"/>
    <col min="14" max="14" width="19.28515625" style="3" customWidth="1"/>
    <col min="15" max="15" width="18.42578125" style="3" customWidth="1"/>
    <col min="16" max="16384" width="15.28515625" style="3"/>
  </cols>
  <sheetData>
    <row r="1" spans="1:15" ht="31.5" customHeight="1" x14ac:dyDescent="0.35">
      <c r="A1" s="92" t="s">
        <v>8</v>
      </c>
      <c r="B1" s="93"/>
      <c r="C1" s="93"/>
      <c r="D1" s="93"/>
      <c r="E1" s="93"/>
      <c r="F1" s="93"/>
      <c r="G1" s="93"/>
      <c r="H1" s="93"/>
      <c r="I1" s="273" t="s">
        <v>171</v>
      </c>
      <c r="J1" s="274"/>
      <c r="K1" s="274"/>
      <c r="L1" s="260"/>
      <c r="M1" s="275" t="s">
        <v>172</v>
      </c>
      <c r="N1" s="276"/>
      <c r="O1" s="260"/>
    </row>
    <row r="2" spans="1:15" ht="15" customHeight="1" x14ac:dyDescent="0.2">
      <c r="A2" s="271" t="s">
        <v>209</v>
      </c>
      <c r="B2" s="272"/>
      <c r="C2" s="272"/>
      <c r="D2" s="272"/>
      <c r="E2" s="272"/>
      <c r="F2" s="272"/>
      <c r="G2" s="272"/>
      <c r="H2" s="272"/>
      <c r="I2" s="153" t="s">
        <v>29</v>
      </c>
      <c r="J2" s="151"/>
      <c r="K2" s="152"/>
      <c r="L2" s="87"/>
      <c r="M2" s="87"/>
      <c r="N2" s="86"/>
      <c r="O2" s="86"/>
    </row>
    <row r="3" spans="1:15" ht="15" customHeight="1" x14ac:dyDescent="0.2">
      <c r="A3" s="1" t="s">
        <v>53</v>
      </c>
      <c r="B3" s="69" t="str">
        <f>'NSF FY 23-24'!B3</f>
        <v>insert title</v>
      </c>
      <c r="C3" s="69"/>
      <c r="D3" s="69"/>
      <c r="E3" s="69"/>
      <c r="F3" s="69"/>
      <c r="G3" s="69"/>
      <c r="H3" s="69"/>
      <c r="I3" s="70"/>
      <c r="J3" s="70"/>
      <c r="K3" s="70"/>
      <c r="L3" s="70"/>
      <c r="M3" s="70"/>
      <c r="N3" s="69"/>
      <c r="O3" s="69"/>
    </row>
    <row r="4" spans="1:15" ht="15" customHeight="1" x14ac:dyDescent="0.2">
      <c r="A4" s="4"/>
      <c r="B4" s="5"/>
      <c r="C4" s="5"/>
      <c r="D4" s="5"/>
      <c r="E4" s="5"/>
      <c r="F4" s="5"/>
      <c r="G4" s="5"/>
      <c r="H4" s="5"/>
      <c r="I4" s="5"/>
      <c r="J4" s="5"/>
      <c r="K4" s="6"/>
      <c r="L4" s="6"/>
      <c r="M4" s="6"/>
      <c r="N4" s="6"/>
      <c r="O4" s="5"/>
    </row>
    <row r="5" spans="1:15" s="2" customFormat="1" x14ac:dyDescent="0.2">
      <c r="A5" s="35"/>
      <c r="B5" s="22"/>
      <c r="C5" s="22"/>
      <c r="D5" s="22"/>
      <c r="E5" s="22"/>
      <c r="F5" s="22"/>
      <c r="G5" s="22"/>
      <c r="H5" s="26" t="s">
        <v>38</v>
      </c>
      <c r="I5" s="45" t="s">
        <v>39</v>
      </c>
      <c r="J5" s="26" t="s">
        <v>37</v>
      </c>
      <c r="K5" s="45" t="s">
        <v>39</v>
      </c>
      <c r="L5" s="29" t="s">
        <v>40</v>
      </c>
      <c r="M5" s="8" t="s">
        <v>41</v>
      </c>
      <c r="N5" s="8" t="s">
        <v>42</v>
      </c>
      <c r="O5" s="7" t="s">
        <v>43</v>
      </c>
    </row>
    <row r="6" spans="1:15" s="2" customFormat="1" x14ac:dyDescent="0.2">
      <c r="B6" s="38"/>
      <c r="C6" s="22"/>
      <c r="D6" s="22"/>
      <c r="E6" s="22"/>
      <c r="F6" s="22"/>
      <c r="G6" s="22"/>
      <c r="H6" s="26" t="s">
        <v>44</v>
      </c>
      <c r="I6" s="26"/>
      <c r="J6" s="26" t="s">
        <v>44</v>
      </c>
      <c r="K6" s="26"/>
      <c r="L6" s="29"/>
      <c r="M6" s="8" t="s">
        <v>45</v>
      </c>
      <c r="N6" s="8" t="s">
        <v>46</v>
      </c>
    </row>
    <row r="7" spans="1:15" s="2" customFormat="1" x14ac:dyDescent="0.2">
      <c r="A7" s="30" t="s">
        <v>47</v>
      </c>
      <c r="B7" s="22" t="s">
        <v>65</v>
      </c>
      <c r="C7" s="22"/>
      <c r="D7" s="22"/>
      <c r="E7" s="22"/>
      <c r="F7" s="22"/>
      <c r="G7" s="22"/>
      <c r="H7" s="22"/>
      <c r="I7" s="22"/>
      <c r="J7" s="22"/>
      <c r="K7" s="22"/>
      <c r="L7" s="21"/>
      <c r="M7" s="9"/>
      <c r="N7" s="9"/>
    </row>
    <row r="8" spans="1:15" ht="15" customHeight="1" x14ac:dyDescent="0.2">
      <c r="A8" s="31">
        <v>611180</v>
      </c>
      <c r="B8" s="22">
        <v>1</v>
      </c>
      <c r="C8" s="68" t="str">
        <f>'NSF FY 23-24'!C8</f>
        <v>insert name</v>
      </c>
      <c r="D8" s="68"/>
      <c r="E8" s="68"/>
      <c r="F8" s="68"/>
      <c r="G8" s="22"/>
      <c r="H8" s="76">
        <v>0</v>
      </c>
      <c r="I8" s="71">
        <f t="shared" ref="I8:I13" si="0">H8*9</f>
        <v>0</v>
      </c>
      <c r="J8" s="76">
        <v>0</v>
      </c>
      <c r="K8" s="71">
        <f t="shared" ref="K8:K13" si="1">J8*3</f>
        <v>0</v>
      </c>
      <c r="L8" s="33">
        <f>('NSF FY 24-25'!L8)*0.03+('NSF FY 24-25'!L8)</f>
        <v>0</v>
      </c>
      <c r="M8" s="66">
        <f t="shared" ref="M8:M13" si="2">L8*H8+L8/9*3*J8</f>
        <v>0</v>
      </c>
      <c r="N8" s="147">
        <f>M8*'FRINGE RATES'!D3</f>
        <v>0</v>
      </c>
      <c r="O8" s="66">
        <f t="shared" ref="O8:O13" si="3">N8+M8</f>
        <v>0</v>
      </c>
    </row>
    <row r="9" spans="1:15" ht="15" customHeight="1" x14ac:dyDescent="0.2">
      <c r="A9" s="31">
        <v>611180</v>
      </c>
      <c r="B9" s="22">
        <v>2</v>
      </c>
      <c r="C9" s="68" t="str">
        <f>'NSF FY 23-24'!C9</f>
        <v>insert name</v>
      </c>
      <c r="D9" s="68"/>
      <c r="E9" s="68"/>
      <c r="F9" s="68"/>
      <c r="G9" s="22"/>
      <c r="H9" s="76">
        <v>0</v>
      </c>
      <c r="I9" s="71">
        <f t="shared" si="0"/>
        <v>0</v>
      </c>
      <c r="J9" s="76">
        <v>0</v>
      </c>
      <c r="K9" s="71">
        <f t="shared" si="1"/>
        <v>0</v>
      </c>
      <c r="L9" s="33">
        <f>('NSF FY 24-25'!L9)*0.03+('NSF FY 24-25'!L9)</f>
        <v>0</v>
      </c>
      <c r="M9" s="66">
        <f t="shared" si="2"/>
        <v>0</v>
      </c>
      <c r="N9" s="147">
        <f>M9*'FRINGE RATES'!D3</f>
        <v>0</v>
      </c>
      <c r="O9" s="66">
        <f t="shared" si="3"/>
        <v>0</v>
      </c>
    </row>
    <row r="10" spans="1:15" ht="15" customHeight="1" x14ac:dyDescent="0.2">
      <c r="A10" s="31">
        <v>611180</v>
      </c>
      <c r="B10" s="22">
        <v>3</v>
      </c>
      <c r="C10" s="68" t="str">
        <f>'NSF FY 23-24'!C10</f>
        <v>insert name</v>
      </c>
      <c r="D10" s="68"/>
      <c r="E10" s="68"/>
      <c r="F10" s="68"/>
      <c r="G10" s="22"/>
      <c r="H10" s="76">
        <v>0</v>
      </c>
      <c r="I10" s="71">
        <f t="shared" si="0"/>
        <v>0</v>
      </c>
      <c r="J10" s="76">
        <v>0</v>
      </c>
      <c r="K10" s="71">
        <f t="shared" si="1"/>
        <v>0</v>
      </c>
      <c r="L10" s="33">
        <f>('NSF FY 24-25'!L10)*0.03+('NSF FY 24-25'!L10)</f>
        <v>0</v>
      </c>
      <c r="M10" s="66">
        <f t="shared" si="2"/>
        <v>0</v>
      </c>
      <c r="N10" s="147">
        <f>M10*'FRINGE RATES'!D3</f>
        <v>0</v>
      </c>
      <c r="O10" s="66">
        <f t="shared" si="3"/>
        <v>0</v>
      </c>
    </row>
    <row r="11" spans="1:15" ht="15" customHeight="1" x14ac:dyDescent="0.2">
      <c r="A11" s="31">
        <v>611180</v>
      </c>
      <c r="B11" s="22">
        <v>4</v>
      </c>
      <c r="C11" s="68" t="str">
        <f>'NSF FY 23-24'!C11</f>
        <v>insert name</v>
      </c>
      <c r="D11" s="68"/>
      <c r="E11" s="68"/>
      <c r="F11" s="68"/>
      <c r="G11" s="22"/>
      <c r="H11" s="76">
        <v>0</v>
      </c>
      <c r="I11" s="71">
        <f t="shared" si="0"/>
        <v>0</v>
      </c>
      <c r="J11" s="76">
        <v>0</v>
      </c>
      <c r="K11" s="71">
        <f t="shared" si="1"/>
        <v>0</v>
      </c>
      <c r="L11" s="33">
        <f>('NSF FY 24-25'!L11)*0.03+('NSF FY 24-25'!L11)</f>
        <v>0</v>
      </c>
      <c r="M11" s="66">
        <f t="shared" si="2"/>
        <v>0</v>
      </c>
      <c r="N11" s="147">
        <f>M11*'FRINGE RATES'!D3</f>
        <v>0</v>
      </c>
      <c r="O11" s="66">
        <f>N11+M11</f>
        <v>0</v>
      </c>
    </row>
    <row r="12" spans="1:15" ht="15" customHeight="1" x14ac:dyDescent="0.2">
      <c r="A12" s="31">
        <v>611180</v>
      </c>
      <c r="B12" s="22">
        <v>5</v>
      </c>
      <c r="C12" s="68" t="str">
        <f>'NSF FY 23-24'!C12</f>
        <v>insert name</v>
      </c>
      <c r="D12" s="68"/>
      <c r="E12" s="68"/>
      <c r="F12" s="68"/>
      <c r="G12" s="22"/>
      <c r="H12" s="76">
        <v>0</v>
      </c>
      <c r="I12" s="71">
        <f t="shared" si="0"/>
        <v>0</v>
      </c>
      <c r="J12" s="76">
        <v>0</v>
      </c>
      <c r="K12" s="71">
        <f t="shared" si="1"/>
        <v>0</v>
      </c>
      <c r="L12" s="33">
        <f>('NSF FY 24-25'!L12)*0.03+('NSF FY 24-25'!L12)</f>
        <v>0</v>
      </c>
      <c r="M12" s="66">
        <f t="shared" si="2"/>
        <v>0</v>
      </c>
      <c r="N12" s="147">
        <f>M12*'FRINGE RATES'!D3</f>
        <v>0</v>
      </c>
      <c r="O12" s="66">
        <f t="shared" si="3"/>
        <v>0</v>
      </c>
    </row>
    <row r="13" spans="1:15" ht="15" customHeight="1" x14ac:dyDescent="0.2">
      <c r="A13" s="31">
        <v>611180</v>
      </c>
      <c r="B13" s="22">
        <v>6</v>
      </c>
      <c r="C13" s="68" t="str">
        <f>'NSF FY 23-24'!C13</f>
        <v>insert name</v>
      </c>
      <c r="D13" s="68"/>
      <c r="E13" s="68"/>
      <c r="F13" s="68"/>
      <c r="G13" s="22"/>
      <c r="H13" s="76">
        <v>0</v>
      </c>
      <c r="I13" s="71">
        <f t="shared" si="0"/>
        <v>0</v>
      </c>
      <c r="J13" s="76">
        <v>0</v>
      </c>
      <c r="K13" s="71">
        <f t="shared" si="1"/>
        <v>0</v>
      </c>
      <c r="L13" s="33">
        <f>('NSF FY 24-25'!L13)*0.03+('NSF FY 24-25'!L13)</f>
        <v>0</v>
      </c>
      <c r="M13" s="66">
        <f t="shared" si="2"/>
        <v>0</v>
      </c>
      <c r="N13" s="147">
        <f>M13*'FRINGE RATES'!D3</f>
        <v>0</v>
      </c>
      <c r="O13" s="66">
        <f t="shared" si="3"/>
        <v>0</v>
      </c>
    </row>
    <row r="14" spans="1:15" ht="15" customHeight="1" x14ac:dyDescent="0.2">
      <c r="A14" s="31"/>
      <c r="B14" s="22"/>
      <c r="C14" s="22"/>
      <c r="D14" s="22"/>
      <c r="E14" s="22"/>
      <c r="F14" s="22"/>
      <c r="G14" s="22"/>
      <c r="H14" s="22"/>
      <c r="I14" s="34"/>
      <c r="J14" s="22"/>
      <c r="K14" s="32"/>
      <c r="L14" s="9"/>
      <c r="M14" s="9"/>
      <c r="N14" s="9"/>
      <c r="O14" s="33"/>
    </row>
    <row r="15" spans="1:15" ht="15" customHeight="1" x14ac:dyDescent="0.2">
      <c r="A15" s="31"/>
      <c r="B15" s="85" t="s">
        <v>58</v>
      </c>
      <c r="C15" s="85"/>
      <c r="D15" s="85"/>
      <c r="E15" s="85"/>
      <c r="F15" s="85"/>
      <c r="G15" s="85"/>
      <c r="H15" s="85"/>
      <c r="I15" s="85"/>
      <c r="J15" s="85"/>
      <c r="K15" s="89"/>
      <c r="L15" s="87"/>
      <c r="M15" s="88">
        <f>SUM(M8:M13)</f>
        <v>0</v>
      </c>
      <c r="N15" s="91">
        <f>SUM(N8:N13)</f>
        <v>0</v>
      </c>
      <c r="O15" s="88">
        <f>SUM(O8:O13)</f>
        <v>0</v>
      </c>
    </row>
    <row r="16" spans="1:15" s="2" customFormat="1" x14ac:dyDescent="0.2">
      <c r="A16" s="31"/>
      <c r="B16" s="22"/>
      <c r="C16" s="22"/>
      <c r="D16" s="22"/>
      <c r="E16" s="22"/>
      <c r="F16" s="22"/>
      <c r="G16" s="22"/>
    </row>
    <row r="17" spans="1:15" s="2" customFormat="1" x14ac:dyDescent="0.2">
      <c r="A17" s="31"/>
      <c r="B17" s="22"/>
      <c r="C17" s="22"/>
      <c r="D17" s="22"/>
      <c r="E17" s="22"/>
      <c r="F17" s="22"/>
      <c r="G17" s="22"/>
      <c r="H17" s="46" t="s">
        <v>49</v>
      </c>
      <c r="I17" s="47" t="s">
        <v>39</v>
      </c>
      <c r="J17" s="34"/>
      <c r="K17" s="34"/>
      <c r="L17" s="29" t="s">
        <v>40</v>
      </c>
      <c r="M17" s="8" t="s">
        <v>41</v>
      </c>
      <c r="N17" s="8" t="s">
        <v>42</v>
      </c>
      <c r="O17" s="7" t="s">
        <v>43</v>
      </c>
    </row>
    <row r="18" spans="1:15" s="2" customFormat="1" x14ac:dyDescent="0.2">
      <c r="A18" s="31">
        <v>612120</v>
      </c>
      <c r="B18" s="22" t="s">
        <v>66</v>
      </c>
      <c r="C18" s="22"/>
      <c r="D18" s="22"/>
      <c r="E18" s="22"/>
      <c r="F18" s="22"/>
      <c r="G18" s="22"/>
      <c r="H18" s="46" t="s">
        <v>44</v>
      </c>
      <c r="I18" s="34"/>
      <c r="J18" s="34"/>
      <c r="K18" s="34"/>
      <c r="L18" s="29"/>
      <c r="M18" s="8" t="s">
        <v>45</v>
      </c>
      <c r="N18" s="8" t="s">
        <v>46</v>
      </c>
    </row>
    <row r="19" spans="1:15" ht="15" customHeight="1" x14ac:dyDescent="0.2">
      <c r="A19" s="31">
        <v>612120</v>
      </c>
      <c r="B19" s="22">
        <v>1</v>
      </c>
      <c r="C19" s="68" t="str">
        <f>'NSF FY 23-24'!C19</f>
        <v>insert name</v>
      </c>
      <c r="D19" s="68"/>
      <c r="E19" s="68"/>
      <c r="F19" s="68"/>
      <c r="G19" s="22"/>
      <c r="H19" s="76">
        <v>0</v>
      </c>
      <c r="I19" s="71">
        <f>H19*12</f>
        <v>0</v>
      </c>
      <c r="J19" s="36"/>
      <c r="K19" s="36"/>
      <c r="L19" s="33">
        <f>('NSF FY 24-25'!L19)*0.03+('NSF FY 24-25'!L19)</f>
        <v>0</v>
      </c>
      <c r="M19" s="65">
        <f>H19*L19</f>
        <v>0</v>
      </c>
      <c r="N19" s="78">
        <f>M19*'FRINGE RATES'!D5</f>
        <v>0</v>
      </c>
      <c r="O19" s="66">
        <f>N19+M19</f>
        <v>0</v>
      </c>
    </row>
    <row r="20" spans="1:15" ht="15" customHeight="1" x14ac:dyDescent="0.2">
      <c r="A20" s="31">
        <v>612120</v>
      </c>
      <c r="B20" s="22">
        <v>2</v>
      </c>
      <c r="C20" s="68" t="str">
        <f>'NSF FY 23-24'!C20</f>
        <v>insert name</v>
      </c>
      <c r="D20" s="68"/>
      <c r="E20" s="68"/>
      <c r="F20" s="68"/>
      <c r="G20" s="22"/>
      <c r="H20" s="76">
        <v>0</v>
      </c>
      <c r="I20" s="71">
        <f>H20*12</f>
        <v>0</v>
      </c>
      <c r="J20" s="36"/>
      <c r="K20" s="36"/>
      <c r="L20" s="33">
        <f>('NSF FY 24-25'!L20)*0.03+('NSF FY 24-25'!L20)</f>
        <v>0</v>
      </c>
      <c r="M20" s="65">
        <f>H20*L20</f>
        <v>0</v>
      </c>
      <c r="N20" s="78">
        <f>M20*'FRINGE RATES'!D5</f>
        <v>0</v>
      </c>
      <c r="O20" s="66">
        <f>N20+M20</f>
        <v>0</v>
      </c>
    </row>
    <row r="21" spans="1:15" ht="15" customHeight="1" x14ac:dyDescent="0.2">
      <c r="A21" s="31">
        <v>612120</v>
      </c>
      <c r="B21" s="22">
        <v>3</v>
      </c>
      <c r="C21" s="68" t="str">
        <f>'NSF FY 23-24'!C21</f>
        <v>insert name</v>
      </c>
      <c r="D21" s="68"/>
      <c r="E21" s="68"/>
      <c r="F21" s="68"/>
      <c r="G21" s="22"/>
      <c r="H21" s="76">
        <v>0</v>
      </c>
      <c r="I21" s="71">
        <f>H21*12</f>
        <v>0</v>
      </c>
      <c r="J21" s="36"/>
      <c r="K21" s="36"/>
      <c r="L21" s="33">
        <f>('NSF FY 24-25'!L21)*0.03+('NSF FY 24-25'!L21)</f>
        <v>0</v>
      </c>
      <c r="M21" s="65">
        <f>H21*L21</f>
        <v>0</v>
      </c>
      <c r="N21" s="78">
        <f>M21*'FRINGE RATES'!D5</f>
        <v>0</v>
      </c>
      <c r="O21" s="66">
        <f>N21+M21</f>
        <v>0</v>
      </c>
    </row>
    <row r="22" spans="1:15" ht="15" customHeight="1" x14ac:dyDescent="0.2">
      <c r="A22" s="31">
        <v>612120</v>
      </c>
      <c r="B22" s="22">
        <v>4</v>
      </c>
      <c r="C22" s="68" t="str">
        <f>'NSF FY 23-24'!C22</f>
        <v>insert name</v>
      </c>
      <c r="D22" s="68"/>
      <c r="E22" s="68"/>
      <c r="F22" s="68"/>
      <c r="G22" s="22"/>
      <c r="H22" s="76">
        <v>0</v>
      </c>
      <c r="I22" s="71">
        <f>H22*12</f>
        <v>0</v>
      </c>
      <c r="J22" s="36"/>
      <c r="K22" s="36"/>
      <c r="L22" s="33">
        <f>('NSF FY 24-25'!L22)*0.03+('NSF FY 24-25'!L22)</f>
        <v>0</v>
      </c>
      <c r="M22" s="65">
        <f>H22*L22</f>
        <v>0</v>
      </c>
      <c r="N22" s="78">
        <f>M22*'FRINGE RATES'!D5</f>
        <v>0</v>
      </c>
      <c r="O22" s="66">
        <f>N22+M22</f>
        <v>0</v>
      </c>
    </row>
    <row r="23" spans="1:15" ht="15" customHeight="1" x14ac:dyDescent="0.2">
      <c r="A23" s="31"/>
      <c r="B23" s="22">
        <v>5</v>
      </c>
      <c r="C23" s="68" t="str">
        <f>'NSF FY 23-24'!C23</f>
        <v>insert name</v>
      </c>
      <c r="D23" s="68"/>
      <c r="E23" s="68"/>
      <c r="F23" s="68"/>
      <c r="G23" s="22"/>
      <c r="H23" s="76">
        <v>0</v>
      </c>
      <c r="I23" s="71">
        <f>H23*12</f>
        <v>0</v>
      </c>
      <c r="J23" s="36"/>
      <c r="K23" s="36"/>
      <c r="L23" s="33">
        <f>('NSF FY 24-25'!L23)*0.03+('NSF FY 24-25'!L23)</f>
        <v>0</v>
      </c>
      <c r="M23" s="65">
        <f>H23*L23</f>
        <v>0</v>
      </c>
      <c r="N23" s="78">
        <f>M23*'FRINGE RATES'!D5</f>
        <v>0</v>
      </c>
      <c r="O23" s="66">
        <f>N23+M23</f>
        <v>0</v>
      </c>
    </row>
    <row r="24" spans="1:15" ht="15" customHeight="1" x14ac:dyDescent="0.2">
      <c r="A24" s="31"/>
      <c r="B24" s="22"/>
      <c r="C24" s="22"/>
      <c r="D24" s="22"/>
      <c r="E24" s="22"/>
      <c r="F24" s="22"/>
      <c r="G24" s="22"/>
      <c r="H24" s="20"/>
      <c r="I24" s="22"/>
      <c r="J24" s="20"/>
      <c r="K24" s="22"/>
      <c r="L24" s="33"/>
      <c r="M24" s="9"/>
      <c r="N24" s="9"/>
      <c r="O24" s="33"/>
    </row>
    <row r="25" spans="1:15" ht="15" customHeight="1" x14ac:dyDescent="0.2">
      <c r="A25" s="31"/>
      <c r="B25" s="85" t="s">
        <v>59</v>
      </c>
      <c r="C25" s="85"/>
      <c r="D25" s="85"/>
      <c r="E25" s="85"/>
      <c r="F25" s="85"/>
      <c r="G25" s="85"/>
      <c r="H25" s="85"/>
      <c r="I25" s="85"/>
      <c r="J25" s="85"/>
      <c r="K25" s="89"/>
      <c r="L25" s="87"/>
      <c r="M25" s="88">
        <f>SUM(M19:M23)</f>
        <v>0</v>
      </c>
      <c r="N25" s="88">
        <f>SUM(N19:N23)</f>
        <v>0</v>
      </c>
      <c r="O25" s="88">
        <f>SUM(O19:O23)</f>
        <v>0</v>
      </c>
    </row>
    <row r="26" spans="1:15" ht="15" customHeight="1" x14ac:dyDescent="0.2">
      <c r="A26" s="31"/>
      <c r="B26" s="22"/>
      <c r="C26" s="22"/>
      <c r="D26" s="22"/>
      <c r="E26" s="22"/>
      <c r="F26" s="22"/>
      <c r="G26" s="22"/>
      <c r="H26" s="26" t="s">
        <v>50</v>
      </c>
      <c r="I26" s="22"/>
      <c r="J26" s="26" t="s">
        <v>37</v>
      </c>
      <c r="K26" s="22"/>
      <c r="L26" s="29" t="s">
        <v>6</v>
      </c>
      <c r="M26" s="8" t="s">
        <v>41</v>
      </c>
      <c r="N26" s="8" t="s">
        <v>42</v>
      </c>
      <c r="O26" s="7" t="s">
        <v>43</v>
      </c>
    </row>
    <row r="27" spans="1:15" ht="15" customHeight="1" x14ac:dyDescent="0.2">
      <c r="A27" s="31"/>
      <c r="B27" s="22"/>
      <c r="C27" s="22"/>
      <c r="D27" s="22"/>
      <c r="E27" s="22"/>
      <c r="F27" s="22"/>
      <c r="G27" s="22"/>
      <c r="H27" s="26" t="s">
        <v>51</v>
      </c>
      <c r="I27" s="26"/>
      <c r="J27" s="26" t="s">
        <v>52</v>
      </c>
      <c r="K27" s="26"/>
      <c r="L27" s="29"/>
      <c r="M27" s="8" t="s">
        <v>45</v>
      </c>
      <c r="N27" s="8" t="s">
        <v>46</v>
      </c>
      <c r="O27" s="2"/>
    </row>
    <row r="28" spans="1:15" ht="15" customHeight="1" x14ac:dyDescent="0.2">
      <c r="A28" s="31"/>
      <c r="B28" s="22" t="s">
        <v>60</v>
      </c>
      <c r="C28" s="22"/>
      <c r="D28" s="22"/>
      <c r="E28" s="22"/>
      <c r="F28" s="22"/>
      <c r="G28" s="22"/>
      <c r="H28" s="22"/>
      <c r="I28" s="22"/>
      <c r="J28" s="22"/>
      <c r="K28" s="22"/>
      <c r="L28" s="9"/>
      <c r="M28" s="9"/>
      <c r="N28" s="9"/>
      <c r="O28" s="33"/>
    </row>
    <row r="29" spans="1:15" ht="15" customHeight="1" x14ac:dyDescent="0.2">
      <c r="A29" s="31">
        <v>614520</v>
      </c>
      <c r="B29" s="22">
        <v>1</v>
      </c>
      <c r="C29" s="22" t="s">
        <v>61</v>
      </c>
      <c r="D29" s="22"/>
      <c r="E29" s="22"/>
      <c r="F29" s="22"/>
      <c r="G29" s="22"/>
      <c r="H29" s="37">
        <v>0</v>
      </c>
      <c r="J29" s="37">
        <v>0</v>
      </c>
      <c r="K29" s="37"/>
      <c r="L29" s="27">
        <v>0</v>
      </c>
      <c r="M29" s="66">
        <f>H29*L29+J29*L29</f>
        <v>0</v>
      </c>
      <c r="N29" s="66">
        <f>M29*'FRINGE RATES'!D7</f>
        <v>0</v>
      </c>
      <c r="O29" s="66">
        <f>M29+N29</f>
        <v>0</v>
      </c>
    </row>
    <row r="30" spans="1:15" ht="15" customHeight="1" x14ac:dyDescent="0.2">
      <c r="A30" s="31">
        <v>614520</v>
      </c>
      <c r="B30" s="22">
        <v>2</v>
      </c>
      <c r="C30" s="22" t="s">
        <v>61</v>
      </c>
      <c r="D30" s="22"/>
      <c r="E30" s="22"/>
      <c r="F30" s="22"/>
      <c r="G30" s="22"/>
      <c r="H30" s="37">
        <v>0</v>
      </c>
      <c r="J30" s="37">
        <v>0</v>
      </c>
      <c r="K30" s="37"/>
      <c r="L30" s="27">
        <v>0</v>
      </c>
      <c r="M30" s="66">
        <f>H30*L30+J30*L30</f>
        <v>0</v>
      </c>
      <c r="N30" s="66">
        <f>M30*'FRINGE RATES'!D7</f>
        <v>0</v>
      </c>
      <c r="O30" s="66">
        <f>M30+N30</f>
        <v>0</v>
      </c>
    </row>
    <row r="31" spans="1:15" ht="15" customHeight="1" x14ac:dyDescent="0.2">
      <c r="A31" s="31">
        <v>614520</v>
      </c>
      <c r="B31" s="22">
        <v>3</v>
      </c>
      <c r="C31" s="22" t="s">
        <v>61</v>
      </c>
      <c r="D31" s="22"/>
      <c r="E31" s="22"/>
      <c r="F31" s="22"/>
      <c r="G31" s="22"/>
      <c r="H31" s="37">
        <v>0</v>
      </c>
      <c r="J31" s="37">
        <v>0</v>
      </c>
      <c r="K31" s="37"/>
      <c r="L31" s="27">
        <v>0</v>
      </c>
      <c r="M31" s="66">
        <f>H31*L31+J31*L31</f>
        <v>0</v>
      </c>
      <c r="N31" s="66">
        <f>M31*'FRINGE RATES'!D7</f>
        <v>0</v>
      </c>
      <c r="O31" s="66">
        <f>M31+N31</f>
        <v>0</v>
      </c>
    </row>
    <row r="32" spans="1:15" ht="15" customHeight="1" x14ac:dyDescent="0.2">
      <c r="A32" s="31">
        <v>614520</v>
      </c>
      <c r="B32" s="22">
        <v>4</v>
      </c>
      <c r="C32" s="22" t="s">
        <v>61</v>
      </c>
      <c r="D32" s="22"/>
      <c r="E32" s="22"/>
      <c r="F32" s="22"/>
      <c r="G32" s="22"/>
      <c r="H32" s="37">
        <v>0</v>
      </c>
      <c r="J32" s="37">
        <v>0</v>
      </c>
      <c r="K32" s="37"/>
      <c r="L32" s="27">
        <v>0</v>
      </c>
      <c r="M32" s="66">
        <f>H32*L32+J32*L32</f>
        <v>0</v>
      </c>
      <c r="N32" s="66">
        <f>M32*'FRINGE RATES'!D7</f>
        <v>0</v>
      </c>
      <c r="O32" s="66">
        <f>M32+N32</f>
        <v>0</v>
      </c>
    </row>
    <row r="33" spans="1:15" ht="15" customHeight="1" x14ac:dyDescent="0.2">
      <c r="A33" s="31"/>
      <c r="B33" s="22"/>
      <c r="C33" s="22"/>
      <c r="D33" s="22"/>
      <c r="E33" s="22"/>
      <c r="F33" s="22"/>
      <c r="G33" s="22"/>
      <c r="H33" s="19"/>
      <c r="I33" s="19"/>
      <c r="J33" s="19"/>
      <c r="K33" s="19"/>
      <c r="L33" s="80"/>
      <c r="M33" s="19"/>
      <c r="N33" s="148"/>
      <c r="O33" s="19"/>
    </row>
    <row r="34" spans="1:15" ht="15" customHeight="1" x14ac:dyDescent="0.2">
      <c r="A34" s="31">
        <v>614120</v>
      </c>
      <c r="B34" s="22">
        <v>5</v>
      </c>
      <c r="C34" s="22" t="s">
        <v>64</v>
      </c>
      <c r="D34" s="22"/>
      <c r="E34" s="22"/>
      <c r="F34" s="22"/>
      <c r="G34" s="22"/>
      <c r="H34" s="37">
        <v>0</v>
      </c>
      <c r="J34" s="37">
        <v>0</v>
      </c>
      <c r="K34" s="37"/>
      <c r="L34" s="27">
        <v>0</v>
      </c>
      <c r="M34" s="66">
        <f>H34*L34+J34*L34</f>
        <v>0</v>
      </c>
      <c r="N34" s="66">
        <f>M34*'FRINGE RATES'!D9</f>
        <v>0</v>
      </c>
      <c r="O34" s="66">
        <f>M34+N34</f>
        <v>0</v>
      </c>
    </row>
    <row r="35" spans="1:15" ht="15" customHeight="1" x14ac:dyDescent="0.2">
      <c r="A35" s="31">
        <v>614120</v>
      </c>
      <c r="B35" s="22">
        <v>6</v>
      </c>
      <c r="C35" s="22" t="s">
        <v>64</v>
      </c>
      <c r="D35" s="22"/>
      <c r="E35" s="22"/>
      <c r="F35" s="22"/>
      <c r="G35" s="22"/>
      <c r="H35" s="37">
        <v>0</v>
      </c>
      <c r="J35" s="37">
        <v>0</v>
      </c>
      <c r="K35" s="37"/>
      <c r="L35" s="27">
        <v>0</v>
      </c>
      <c r="M35" s="66">
        <f>H35*L35+J35*L35</f>
        <v>0</v>
      </c>
      <c r="N35" s="66">
        <f>M35*'FRINGE RATES'!D9</f>
        <v>0</v>
      </c>
      <c r="O35" s="66">
        <f>M35+N35</f>
        <v>0</v>
      </c>
    </row>
    <row r="36" spans="1:15" ht="15" customHeight="1" x14ac:dyDescent="0.2">
      <c r="A36" s="31"/>
      <c r="B36" s="22"/>
      <c r="C36" s="22"/>
      <c r="D36" s="22"/>
      <c r="E36" s="22"/>
      <c r="F36" s="22"/>
      <c r="G36" s="22"/>
      <c r="H36" s="23"/>
      <c r="I36" s="19"/>
      <c r="J36" s="22"/>
      <c r="K36" s="19"/>
      <c r="L36" s="9"/>
      <c r="M36" s="9"/>
      <c r="N36" s="9"/>
      <c r="O36" s="32"/>
    </row>
    <row r="37" spans="1:15" ht="15" customHeight="1" x14ac:dyDescent="0.2">
      <c r="A37" s="31"/>
      <c r="B37" s="85" t="s">
        <v>63</v>
      </c>
      <c r="C37" s="85"/>
      <c r="D37" s="85"/>
      <c r="E37" s="85"/>
      <c r="F37" s="85"/>
      <c r="G37" s="85"/>
      <c r="H37" s="85"/>
      <c r="I37" s="85"/>
      <c r="J37" s="85"/>
      <c r="K37" s="89"/>
      <c r="L37" s="87"/>
      <c r="M37" s="88">
        <f>SUM(M29:M35)</f>
        <v>0</v>
      </c>
      <c r="N37" s="88">
        <f>SUM(N29:N35)</f>
        <v>0</v>
      </c>
      <c r="O37" s="88">
        <f>SUM(O29:O35)</f>
        <v>0</v>
      </c>
    </row>
    <row r="38" spans="1:15" ht="8.25" customHeight="1" x14ac:dyDescent="0.2">
      <c r="A38" s="31"/>
      <c r="B38" s="22"/>
      <c r="C38" s="22"/>
      <c r="D38" s="22"/>
      <c r="E38" s="22"/>
      <c r="F38" s="22"/>
      <c r="G38" s="22"/>
      <c r="H38" s="22"/>
      <c r="J38" s="22"/>
      <c r="L38" s="9"/>
      <c r="M38" s="9"/>
      <c r="N38" s="9"/>
      <c r="O38" s="33"/>
    </row>
    <row r="39" spans="1:15" ht="12" customHeight="1" x14ac:dyDescent="0.2">
      <c r="A39" s="31"/>
      <c r="B39" s="22"/>
      <c r="C39" s="22"/>
      <c r="D39" s="22"/>
      <c r="E39" s="22"/>
      <c r="F39" s="22"/>
      <c r="G39" s="22"/>
      <c r="H39" s="22"/>
      <c r="J39" s="22"/>
      <c r="L39" s="9"/>
      <c r="M39" s="9"/>
      <c r="N39" s="9"/>
      <c r="O39" s="32"/>
    </row>
    <row r="40" spans="1:15" ht="15" customHeight="1" x14ac:dyDescent="0.2">
      <c r="A40" s="31"/>
      <c r="B40" s="85" t="s">
        <v>1</v>
      </c>
      <c r="C40" s="85"/>
      <c r="D40" s="85"/>
      <c r="E40" s="85"/>
      <c r="F40" s="85"/>
      <c r="G40" s="85"/>
      <c r="H40" s="85"/>
      <c r="I40" s="85"/>
      <c r="J40" s="85"/>
      <c r="K40" s="89"/>
      <c r="L40" s="87"/>
      <c r="M40" s="88">
        <f>+SUM(M15+M37+M25)</f>
        <v>0</v>
      </c>
      <c r="N40" s="88">
        <f>+SUM(N15+N37+N25)</f>
        <v>0</v>
      </c>
      <c r="O40" s="88">
        <f>+SUM(O15+O37+O25)</f>
        <v>0</v>
      </c>
    </row>
    <row r="41" spans="1:15" ht="15" customHeight="1" x14ac:dyDescent="0.2">
      <c r="A41" s="31"/>
      <c r="B41" s="22"/>
      <c r="C41" s="22"/>
      <c r="D41" s="22"/>
      <c r="E41" s="22"/>
      <c r="F41" s="22"/>
      <c r="G41" s="22"/>
      <c r="H41" s="22"/>
      <c r="J41" s="22"/>
      <c r="L41" s="9"/>
      <c r="M41" s="9"/>
      <c r="N41" s="9"/>
      <c r="O41" s="10"/>
    </row>
    <row r="42" spans="1:15" ht="15" customHeight="1" x14ac:dyDescent="0.2">
      <c r="A42" s="31"/>
      <c r="B42" s="22" t="s">
        <v>218</v>
      </c>
      <c r="C42" s="22"/>
      <c r="D42" s="22"/>
      <c r="E42" s="22"/>
      <c r="F42" s="22"/>
      <c r="G42" s="22"/>
      <c r="H42" s="22"/>
      <c r="I42" s="22"/>
      <c r="J42" s="22"/>
      <c r="K42" s="9"/>
      <c r="L42" s="9"/>
      <c r="M42" s="9"/>
      <c r="N42" s="9"/>
      <c r="O42" s="10"/>
    </row>
    <row r="43" spans="1:15" ht="15" customHeight="1" x14ac:dyDescent="0.2">
      <c r="A43" s="31">
        <v>750000</v>
      </c>
      <c r="B43" s="22">
        <v>1</v>
      </c>
      <c r="C43" s="68"/>
      <c r="D43" s="68"/>
      <c r="E43" s="68"/>
      <c r="F43" s="68"/>
      <c r="G43" s="68"/>
      <c r="H43" s="68"/>
      <c r="I43" s="68"/>
      <c r="J43" s="68"/>
      <c r="K43" s="9"/>
      <c r="L43" s="9"/>
      <c r="M43" s="9"/>
      <c r="N43" s="9"/>
      <c r="O43" s="73">
        <v>0</v>
      </c>
    </row>
    <row r="44" spans="1:15" ht="15" customHeight="1" x14ac:dyDescent="0.2">
      <c r="A44" s="31">
        <v>750000</v>
      </c>
      <c r="B44" s="22">
        <v>2</v>
      </c>
      <c r="C44" s="68"/>
      <c r="D44" s="68"/>
      <c r="E44" s="68"/>
      <c r="F44" s="68"/>
      <c r="G44" s="68"/>
      <c r="H44" s="68"/>
      <c r="I44" s="68"/>
      <c r="J44" s="68"/>
      <c r="K44" s="9"/>
      <c r="L44" s="9"/>
      <c r="M44" s="9"/>
      <c r="N44" s="9"/>
      <c r="O44" s="73">
        <v>0</v>
      </c>
    </row>
    <row r="45" spans="1:15" ht="15" customHeight="1" x14ac:dyDescent="0.2">
      <c r="A45" s="31">
        <v>750000</v>
      </c>
      <c r="B45" s="22">
        <v>3</v>
      </c>
      <c r="C45" s="68"/>
      <c r="D45" s="68"/>
      <c r="E45" s="68"/>
      <c r="F45" s="68"/>
      <c r="G45" s="68"/>
      <c r="H45" s="68"/>
      <c r="I45" s="68"/>
      <c r="J45" s="68"/>
      <c r="K45" s="9"/>
      <c r="L45" s="9"/>
      <c r="M45" s="9"/>
      <c r="N45" s="9"/>
      <c r="O45" s="73">
        <v>0</v>
      </c>
    </row>
    <row r="46" spans="1:15" ht="15" customHeight="1" x14ac:dyDescent="0.2">
      <c r="A46" s="31">
        <v>750000</v>
      </c>
      <c r="B46" s="22">
        <v>4</v>
      </c>
      <c r="C46" s="68"/>
      <c r="D46" s="68"/>
      <c r="E46" s="68"/>
      <c r="F46" s="68"/>
      <c r="G46" s="68"/>
      <c r="H46" s="68"/>
      <c r="I46" s="68"/>
      <c r="J46" s="68"/>
      <c r="K46" s="9"/>
      <c r="L46" s="9"/>
      <c r="M46" s="9"/>
      <c r="N46" s="9"/>
      <c r="O46" s="73">
        <v>0</v>
      </c>
    </row>
    <row r="47" spans="1:15" ht="15" customHeight="1" x14ac:dyDescent="0.2">
      <c r="A47" s="31">
        <v>750000</v>
      </c>
      <c r="B47" s="22">
        <v>5</v>
      </c>
      <c r="C47" s="68"/>
      <c r="D47" s="68"/>
      <c r="E47" s="68"/>
      <c r="F47" s="68"/>
      <c r="G47" s="68"/>
      <c r="H47" s="68"/>
      <c r="I47" s="68"/>
      <c r="J47" s="68"/>
      <c r="K47" s="9"/>
      <c r="L47" s="9"/>
      <c r="M47" s="9"/>
      <c r="N47" s="9"/>
      <c r="O47" s="73">
        <v>0</v>
      </c>
    </row>
    <row r="48" spans="1:15" ht="15" customHeight="1" x14ac:dyDescent="0.2">
      <c r="A48" s="31"/>
      <c r="B48" s="22"/>
      <c r="C48" s="22"/>
      <c r="D48" s="22"/>
      <c r="E48" s="22"/>
      <c r="F48" s="22"/>
      <c r="G48" s="22"/>
      <c r="H48" s="22"/>
      <c r="I48" s="22"/>
      <c r="J48" s="22"/>
      <c r="K48" s="22"/>
      <c r="L48" s="9"/>
      <c r="M48" s="9"/>
      <c r="N48" s="9"/>
      <c r="O48" s="10"/>
    </row>
    <row r="49" spans="1:15" ht="15" customHeight="1" x14ac:dyDescent="0.2">
      <c r="A49" s="31"/>
      <c r="B49" s="85" t="s">
        <v>2</v>
      </c>
      <c r="C49" s="85"/>
      <c r="D49" s="85"/>
      <c r="E49" s="85"/>
      <c r="F49" s="85"/>
      <c r="G49" s="85"/>
      <c r="H49" s="85"/>
      <c r="I49" s="85"/>
      <c r="J49" s="85"/>
      <c r="K49" s="87"/>
      <c r="L49" s="87"/>
      <c r="M49" s="87"/>
      <c r="N49" s="87"/>
      <c r="O49" s="96">
        <f>+SUM(O43:O47)</f>
        <v>0</v>
      </c>
    </row>
    <row r="50" spans="1:15" ht="15" customHeight="1" x14ac:dyDescent="0.2">
      <c r="A50" s="31"/>
      <c r="B50" s="22"/>
      <c r="C50" s="22"/>
      <c r="D50" s="22"/>
      <c r="E50" s="22"/>
      <c r="F50" s="22"/>
      <c r="G50" s="22"/>
      <c r="H50" s="22"/>
      <c r="I50" s="22"/>
      <c r="J50" s="22"/>
      <c r="K50" s="9"/>
      <c r="L50" s="9"/>
      <c r="M50" s="9"/>
      <c r="N50" s="9"/>
      <c r="O50" s="10"/>
    </row>
    <row r="51" spans="1:15" ht="15" customHeight="1" x14ac:dyDescent="0.2">
      <c r="A51" s="31"/>
      <c r="B51" s="22" t="s">
        <v>31</v>
      </c>
      <c r="C51" s="22"/>
      <c r="D51" s="22"/>
      <c r="E51" s="22" t="s">
        <v>168</v>
      </c>
      <c r="F51" s="22"/>
      <c r="G51" s="22"/>
      <c r="H51" s="22"/>
      <c r="I51" s="22"/>
      <c r="J51" s="22"/>
      <c r="L51" s="2"/>
      <c r="M51" s="2"/>
      <c r="N51" s="9"/>
      <c r="O51" s="10"/>
    </row>
    <row r="52" spans="1:15" ht="15" customHeight="1" x14ac:dyDescent="0.2">
      <c r="A52" s="31">
        <v>731000</v>
      </c>
      <c r="B52" s="22">
        <v>1</v>
      </c>
      <c r="C52" s="22" t="s">
        <v>27</v>
      </c>
      <c r="D52" s="22"/>
      <c r="E52" s="22"/>
      <c r="F52" s="22"/>
      <c r="G52" s="22"/>
      <c r="H52" s="22"/>
      <c r="I52" s="22"/>
      <c r="J52" s="22"/>
      <c r="K52" s="12"/>
      <c r="L52" s="2"/>
      <c r="M52" s="12"/>
      <c r="N52" s="12"/>
      <c r="O52" s="73">
        <v>0</v>
      </c>
    </row>
    <row r="53" spans="1:15" ht="15" customHeight="1" x14ac:dyDescent="0.2">
      <c r="A53" s="31">
        <v>731310</v>
      </c>
      <c r="B53" s="22">
        <v>2</v>
      </c>
      <c r="C53" s="22" t="s">
        <v>32</v>
      </c>
      <c r="D53" s="22"/>
      <c r="E53" s="22"/>
      <c r="F53" s="22"/>
      <c r="G53" s="22"/>
      <c r="H53" s="22"/>
      <c r="I53" s="22"/>
      <c r="J53" s="22"/>
      <c r="L53" s="2"/>
      <c r="M53" s="2"/>
      <c r="N53" s="12"/>
      <c r="O53" s="73">
        <v>0</v>
      </c>
    </row>
    <row r="54" spans="1:15" ht="15" customHeight="1" x14ac:dyDescent="0.2">
      <c r="A54" s="31"/>
      <c r="B54" s="22"/>
      <c r="C54" s="22"/>
      <c r="D54" s="22"/>
      <c r="E54" s="22"/>
      <c r="F54" s="22"/>
      <c r="G54" s="22"/>
      <c r="H54" s="22"/>
      <c r="I54" s="22"/>
      <c r="J54" s="22"/>
      <c r="K54" s="9"/>
      <c r="L54" s="9"/>
      <c r="M54" s="9"/>
      <c r="N54" s="9"/>
      <c r="O54" s="10"/>
    </row>
    <row r="55" spans="1:15" ht="15" customHeight="1" x14ac:dyDescent="0.2">
      <c r="A55" s="31"/>
      <c r="B55" s="85" t="s">
        <v>3</v>
      </c>
      <c r="C55" s="85"/>
      <c r="D55" s="85"/>
      <c r="E55" s="85"/>
      <c r="F55" s="85"/>
      <c r="G55" s="85"/>
      <c r="H55" s="85"/>
      <c r="I55" s="85"/>
      <c r="J55" s="85"/>
      <c r="K55" s="87"/>
      <c r="L55" s="87"/>
      <c r="M55" s="87"/>
      <c r="N55" s="87"/>
      <c r="O55" s="96">
        <f>SUM(O52:O53)</f>
        <v>0</v>
      </c>
    </row>
    <row r="56" spans="1:15" ht="15" customHeight="1" x14ac:dyDescent="0.2">
      <c r="A56" s="31"/>
      <c r="B56" s="22"/>
      <c r="C56" s="22"/>
      <c r="D56" s="22"/>
      <c r="E56" s="22"/>
      <c r="F56" s="22"/>
      <c r="G56" s="22"/>
      <c r="H56" s="22"/>
      <c r="I56" s="22"/>
      <c r="J56" s="22"/>
      <c r="K56" s="9"/>
      <c r="L56" s="9"/>
      <c r="M56" s="9"/>
      <c r="N56" s="9"/>
      <c r="O56" s="10"/>
    </row>
    <row r="57" spans="1:15" ht="15" customHeight="1" x14ac:dyDescent="0.2">
      <c r="A57" s="31"/>
      <c r="B57" s="22" t="s">
        <v>104</v>
      </c>
      <c r="C57" s="22"/>
      <c r="D57" s="22"/>
      <c r="E57" s="22"/>
      <c r="F57" s="21"/>
      <c r="G57" s="22"/>
      <c r="H57" s="22"/>
      <c r="I57" s="22"/>
      <c r="J57" s="22"/>
      <c r="K57" s="9"/>
      <c r="L57" s="9"/>
      <c r="M57" s="9"/>
      <c r="N57" s="9"/>
      <c r="O57" s="10"/>
    </row>
    <row r="58" spans="1:15" ht="15" customHeight="1" x14ac:dyDescent="0.2">
      <c r="A58" s="31">
        <v>719549</v>
      </c>
      <c r="B58" s="22">
        <v>1</v>
      </c>
      <c r="C58" s="22" t="s">
        <v>33</v>
      </c>
      <c r="D58" s="22"/>
      <c r="E58" s="22"/>
      <c r="F58" s="21"/>
      <c r="G58" s="22"/>
      <c r="H58" s="22"/>
      <c r="I58" s="22"/>
      <c r="J58" s="22"/>
      <c r="K58" s="9"/>
      <c r="L58" s="9"/>
      <c r="M58" s="9"/>
      <c r="N58" s="9"/>
      <c r="O58" s="73">
        <v>0</v>
      </c>
    </row>
    <row r="59" spans="1:15" ht="15" customHeight="1" x14ac:dyDescent="0.2">
      <c r="A59" s="31">
        <v>731129</v>
      </c>
      <c r="B59" s="22">
        <v>2</v>
      </c>
      <c r="C59" s="22" t="s">
        <v>20</v>
      </c>
      <c r="D59" s="22"/>
      <c r="E59" s="22"/>
      <c r="F59" s="21"/>
      <c r="G59" s="22"/>
      <c r="H59" s="22"/>
      <c r="I59" s="22"/>
      <c r="J59" s="22"/>
      <c r="K59" s="9"/>
      <c r="L59" s="9"/>
      <c r="M59" s="9"/>
      <c r="N59" s="9"/>
      <c r="O59" s="73">
        <v>0</v>
      </c>
    </row>
    <row r="60" spans="1:15" ht="15" customHeight="1" x14ac:dyDescent="0.2">
      <c r="A60" s="31">
        <v>731159</v>
      </c>
      <c r="B60" s="22">
        <v>3</v>
      </c>
      <c r="C60" s="22" t="s">
        <v>21</v>
      </c>
      <c r="D60" s="22"/>
      <c r="E60" s="22"/>
      <c r="F60" s="21"/>
      <c r="G60" s="22"/>
      <c r="H60" s="22"/>
      <c r="I60" s="22"/>
      <c r="J60" s="22"/>
      <c r="K60" s="9"/>
      <c r="L60" s="9"/>
      <c r="M60" s="9"/>
      <c r="N60" s="9"/>
      <c r="O60" s="73">
        <v>0</v>
      </c>
    </row>
    <row r="61" spans="1:15" ht="15" customHeight="1" x14ac:dyDescent="0.2">
      <c r="A61" s="31">
        <v>729909</v>
      </c>
      <c r="B61" s="22">
        <v>4</v>
      </c>
      <c r="C61" s="22" t="s">
        <v>22</v>
      </c>
      <c r="D61" s="22"/>
      <c r="E61" s="22"/>
      <c r="F61" s="21"/>
      <c r="G61" s="22"/>
      <c r="H61" s="22"/>
      <c r="I61" s="22"/>
      <c r="J61" s="22"/>
      <c r="K61" s="9"/>
      <c r="L61" s="9"/>
      <c r="M61" s="9"/>
      <c r="N61" s="9"/>
      <c r="O61" s="73">
        <v>0</v>
      </c>
    </row>
    <row r="62" spans="1:15" ht="9" customHeight="1" x14ac:dyDescent="0.2">
      <c r="A62" s="31"/>
      <c r="B62" s="22"/>
      <c r="C62" s="22"/>
      <c r="D62" s="22"/>
      <c r="E62" s="22"/>
      <c r="F62" s="21"/>
      <c r="G62" s="22"/>
      <c r="H62" s="22"/>
      <c r="I62" s="22"/>
      <c r="J62" s="22"/>
      <c r="K62" s="9"/>
      <c r="L62" s="9"/>
      <c r="M62" s="9"/>
      <c r="N62" s="9"/>
      <c r="O62" s="10"/>
    </row>
    <row r="63" spans="1:15" ht="15" customHeight="1" x14ac:dyDescent="0.2">
      <c r="A63" s="31"/>
      <c r="B63" s="85" t="s">
        <v>103</v>
      </c>
      <c r="C63" s="85"/>
      <c r="D63" s="85"/>
      <c r="E63" s="85"/>
      <c r="F63" s="89"/>
      <c r="G63" s="85"/>
      <c r="H63" s="85"/>
      <c r="I63" s="85"/>
      <c r="J63" s="85"/>
      <c r="K63" s="87"/>
      <c r="L63" s="87"/>
      <c r="M63" s="87"/>
      <c r="N63" s="87"/>
      <c r="O63" s="96">
        <f>SUM(O58:O62)</f>
        <v>0</v>
      </c>
    </row>
    <row r="64" spans="1:15" ht="15" customHeight="1" x14ac:dyDescent="0.2">
      <c r="A64" s="31"/>
      <c r="B64" s="22"/>
      <c r="C64" s="22"/>
      <c r="D64" s="22"/>
      <c r="E64" s="22"/>
      <c r="F64" s="22"/>
      <c r="G64" s="22"/>
      <c r="H64" s="22"/>
      <c r="I64" s="22"/>
      <c r="J64" s="22"/>
      <c r="K64" s="9"/>
      <c r="L64" s="9"/>
      <c r="M64" s="9"/>
      <c r="N64" s="9"/>
      <c r="O64" s="10"/>
    </row>
    <row r="65" spans="1:15" ht="15" customHeight="1" x14ac:dyDescent="0.2">
      <c r="A65" s="31"/>
      <c r="B65" s="22" t="s">
        <v>23</v>
      </c>
      <c r="C65" s="22"/>
      <c r="D65" s="22"/>
      <c r="E65" s="22"/>
      <c r="F65" s="22"/>
      <c r="G65" s="22"/>
      <c r="H65" s="22"/>
      <c r="I65" s="22"/>
      <c r="J65" s="22"/>
      <c r="K65" s="9"/>
      <c r="L65" s="9"/>
      <c r="M65" s="9"/>
      <c r="N65" s="9"/>
      <c r="O65" s="10"/>
    </row>
    <row r="66" spans="1:15" ht="15" customHeight="1" x14ac:dyDescent="0.2">
      <c r="A66" s="31"/>
      <c r="B66" s="22">
        <v>1</v>
      </c>
      <c r="C66" s="124" t="s">
        <v>24</v>
      </c>
      <c r="D66" s="22"/>
      <c r="E66" s="22"/>
      <c r="F66" s="22"/>
      <c r="G66" s="22"/>
      <c r="H66" s="22"/>
      <c r="I66" s="22"/>
      <c r="J66" s="22"/>
      <c r="K66" s="9"/>
      <c r="L66" s="9"/>
      <c r="M66" s="9"/>
      <c r="N66" s="9"/>
      <c r="O66" s="127"/>
    </row>
    <row r="67" spans="1:15" ht="15" customHeight="1" x14ac:dyDescent="0.2">
      <c r="A67" s="31">
        <v>729900</v>
      </c>
      <c r="B67" s="22"/>
      <c r="C67" s="22" t="s">
        <v>54</v>
      </c>
      <c r="D67" s="22"/>
      <c r="E67" s="22"/>
      <c r="F67" s="22"/>
      <c r="G67" s="22"/>
      <c r="H67" s="22"/>
      <c r="I67" s="22"/>
      <c r="J67" s="22"/>
      <c r="K67" s="9"/>
      <c r="L67" s="9"/>
      <c r="M67" s="9"/>
      <c r="N67" s="9"/>
      <c r="O67" s="73">
        <v>0</v>
      </c>
    </row>
    <row r="68" spans="1:15" ht="15" customHeight="1" x14ac:dyDescent="0.2">
      <c r="A68" s="31">
        <v>753930</v>
      </c>
      <c r="B68" s="22"/>
      <c r="C68" s="22" t="s">
        <v>55</v>
      </c>
      <c r="D68" s="22"/>
      <c r="E68" s="22"/>
      <c r="F68" s="22"/>
      <c r="G68" s="22"/>
      <c r="H68" s="22"/>
      <c r="I68" s="22"/>
      <c r="J68" s="22"/>
      <c r="K68" s="9"/>
      <c r="L68" s="21"/>
      <c r="M68" s="9"/>
      <c r="N68" s="9"/>
      <c r="O68" s="73">
        <v>0</v>
      </c>
    </row>
    <row r="69" spans="1:15" ht="15" customHeight="1" x14ac:dyDescent="0.2">
      <c r="A69" s="31">
        <v>754534</v>
      </c>
      <c r="B69" s="22"/>
      <c r="C69" s="22" t="s">
        <v>56</v>
      </c>
      <c r="D69" s="22"/>
      <c r="E69" s="22"/>
      <c r="F69" s="22"/>
      <c r="G69" s="22"/>
      <c r="H69" s="22"/>
      <c r="I69" s="22"/>
      <c r="J69" s="22"/>
      <c r="K69" s="9"/>
      <c r="L69" s="21"/>
      <c r="M69" s="9"/>
      <c r="N69" s="9"/>
      <c r="O69" s="73">
        <v>0</v>
      </c>
    </row>
    <row r="70" spans="1:15" ht="15" customHeight="1" x14ac:dyDescent="0.2">
      <c r="A70" s="31"/>
      <c r="B70" s="22"/>
      <c r="C70" s="128" t="s">
        <v>126</v>
      </c>
      <c r="D70" s="128"/>
      <c r="E70" s="128"/>
      <c r="F70" s="128"/>
      <c r="G70" s="128"/>
      <c r="H70" s="128"/>
      <c r="I70" s="128"/>
      <c r="J70" s="128"/>
      <c r="K70" s="130"/>
      <c r="L70" s="129"/>
      <c r="M70" s="130"/>
      <c r="N70" s="130"/>
      <c r="O70" s="131">
        <f>SUM(O67:O69)</f>
        <v>0</v>
      </c>
    </row>
    <row r="71" spans="1:15" ht="15" customHeight="1" x14ac:dyDescent="0.2">
      <c r="A71" s="31">
        <v>734000</v>
      </c>
      <c r="B71" s="22">
        <v>2</v>
      </c>
      <c r="C71" s="22" t="s">
        <v>25</v>
      </c>
      <c r="D71" s="22"/>
      <c r="E71" s="22"/>
      <c r="F71" s="22"/>
      <c r="G71" s="22"/>
      <c r="H71" s="22"/>
      <c r="I71" s="22"/>
      <c r="J71" s="22"/>
      <c r="K71" s="9"/>
      <c r="L71" s="9"/>
      <c r="M71" s="9"/>
      <c r="N71" s="9"/>
      <c r="O71" s="73">
        <v>0</v>
      </c>
    </row>
    <row r="72" spans="1:15" ht="15" customHeight="1" x14ac:dyDescent="0.2">
      <c r="A72" s="31">
        <v>732000</v>
      </c>
      <c r="B72" s="22">
        <v>3</v>
      </c>
      <c r="C72" s="22" t="s">
        <v>36</v>
      </c>
      <c r="D72" s="22"/>
      <c r="E72" s="22"/>
      <c r="F72" s="22"/>
      <c r="G72" s="22"/>
      <c r="H72" s="22"/>
      <c r="I72" s="22"/>
      <c r="J72" s="22"/>
      <c r="K72" s="9"/>
      <c r="L72" s="9"/>
      <c r="M72" s="9"/>
      <c r="N72" s="9"/>
      <c r="O72" s="73">
        <v>0</v>
      </c>
    </row>
    <row r="73" spans="1:15" ht="15" customHeight="1" x14ac:dyDescent="0.2">
      <c r="A73" s="31">
        <v>719535</v>
      </c>
      <c r="B73" s="22">
        <v>4</v>
      </c>
      <c r="C73" s="22" t="s">
        <v>128</v>
      </c>
      <c r="D73" s="22"/>
      <c r="E73" s="22"/>
      <c r="F73" s="22"/>
      <c r="G73" s="22"/>
      <c r="H73" s="22"/>
      <c r="I73" s="22"/>
      <c r="J73" s="22"/>
      <c r="K73" s="9"/>
      <c r="L73" s="9"/>
      <c r="M73" s="9"/>
      <c r="N73" s="9"/>
      <c r="O73" s="73">
        <v>0</v>
      </c>
    </row>
    <row r="74" spans="1:15" ht="15" customHeight="1" x14ac:dyDescent="0.2">
      <c r="A74" s="31">
        <v>719540</v>
      </c>
      <c r="B74" s="22">
        <v>5</v>
      </c>
      <c r="C74" s="22" t="s">
        <v>130</v>
      </c>
      <c r="D74" s="22"/>
      <c r="E74" s="22"/>
      <c r="F74" s="22"/>
      <c r="G74" s="22"/>
      <c r="H74" s="22"/>
      <c r="I74" s="22"/>
      <c r="J74" s="22"/>
      <c r="K74" s="9"/>
      <c r="L74" s="9"/>
      <c r="M74" s="9"/>
      <c r="N74" s="9"/>
      <c r="O74" s="73">
        <v>0</v>
      </c>
    </row>
    <row r="75" spans="1:15" ht="15" customHeight="1" x14ac:dyDescent="0.2">
      <c r="A75" s="31">
        <v>719545</v>
      </c>
      <c r="B75" s="22">
        <v>6</v>
      </c>
      <c r="C75" s="22" t="s">
        <v>131</v>
      </c>
      <c r="D75" s="22"/>
      <c r="E75" s="22"/>
      <c r="F75" s="22"/>
      <c r="G75" s="22"/>
      <c r="H75" s="22"/>
      <c r="I75" s="22"/>
      <c r="J75" s="22"/>
      <c r="K75" s="9"/>
      <c r="L75" s="9"/>
      <c r="M75" s="9"/>
      <c r="N75" s="9"/>
      <c r="O75" s="73">
        <v>0</v>
      </c>
    </row>
    <row r="76" spans="1:15" ht="15" customHeight="1" x14ac:dyDescent="0.2">
      <c r="A76" s="31">
        <v>765900</v>
      </c>
      <c r="B76" s="22">
        <v>7</v>
      </c>
      <c r="C76" s="22" t="s">
        <v>57</v>
      </c>
      <c r="D76" s="22"/>
      <c r="E76" s="22"/>
      <c r="F76" s="22"/>
      <c r="G76" s="22"/>
      <c r="H76" s="22"/>
      <c r="I76" s="22"/>
      <c r="J76" s="22"/>
      <c r="K76" s="9"/>
      <c r="L76" s="9"/>
      <c r="M76" s="9"/>
      <c r="N76" s="9"/>
      <c r="O76" s="73">
        <v>0</v>
      </c>
    </row>
    <row r="77" spans="1:15" ht="15" customHeight="1" x14ac:dyDescent="0.2">
      <c r="A77" s="31" t="s">
        <v>217</v>
      </c>
      <c r="B77" s="22">
        <v>8</v>
      </c>
      <c r="C77" s="22" t="s">
        <v>127</v>
      </c>
      <c r="D77" s="22"/>
      <c r="E77" s="22"/>
      <c r="F77" s="22"/>
      <c r="G77" s="22"/>
      <c r="H77" s="22"/>
      <c r="I77" s="22"/>
      <c r="J77" s="22"/>
      <c r="K77" s="9"/>
      <c r="L77" s="9"/>
      <c r="M77" s="9"/>
      <c r="N77" s="9"/>
      <c r="O77" s="73">
        <v>0</v>
      </c>
    </row>
    <row r="78" spans="1:15" ht="12" customHeight="1" x14ac:dyDescent="0.2">
      <c r="A78" s="31"/>
      <c r="B78" s="22"/>
      <c r="C78" s="22"/>
      <c r="D78" s="22"/>
      <c r="E78" s="22"/>
      <c r="F78" s="22"/>
      <c r="G78" s="22"/>
      <c r="H78" s="22"/>
      <c r="I78" s="22"/>
      <c r="J78" s="22"/>
      <c r="K78" s="9"/>
      <c r="L78" s="9"/>
      <c r="M78" s="9"/>
      <c r="N78" s="9"/>
      <c r="O78" s="10"/>
    </row>
    <row r="79" spans="1:15" ht="15" customHeight="1" x14ac:dyDescent="0.2">
      <c r="A79" s="31"/>
      <c r="B79" s="85" t="s">
        <v>17</v>
      </c>
      <c r="C79" s="85"/>
      <c r="D79" s="85"/>
      <c r="E79" s="85"/>
      <c r="F79" s="85"/>
      <c r="G79" s="85"/>
      <c r="H79" s="85"/>
      <c r="I79" s="85"/>
      <c r="J79" s="85"/>
      <c r="K79" s="87"/>
      <c r="L79" s="87"/>
      <c r="M79" s="87"/>
      <c r="N79" s="87"/>
      <c r="O79" s="96">
        <f>SUM(O70:O77)</f>
        <v>0</v>
      </c>
    </row>
    <row r="80" spans="1:15" x14ac:dyDescent="0.2">
      <c r="A80" s="31"/>
      <c r="B80" s="22"/>
      <c r="C80" s="22"/>
      <c r="D80" s="22"/>
      <c r="E80" s="22"/>
      <c r="F80" s="22"/>
      <c r="G80" s="22"/>
      <c r="H80" s="22"/>
      <c r="I80" s="22"/>
      <c r="J80" s="22"/>
      <c r="K80" s="9"/>
      <c r="L80" s="9"/>
      <c r="M80" s="9"/>
      <c r="N80" s="9"/>
      <c r="O80" s="10"/>
    </row>
    <row r="81" spans="1:15" ht="15" customHeight="1" x14ac:dyDescent="0.2">
      <c r="A81" s="31"/>
      <c r="B81" s="85" t="s">
        <v>18</v>
      </c>
      <c r="C81" s="85"/>
      <c r="D81" s="85"/>
      <c r="E81" s="85"/>
      <c r="F81" s="85"/>
      <c r="G81" s="85"/>
      <c r="H81" s="85"/>
      <c r="I81" s="85"/>
      <c r="J81" s="85"/>
      <c r="K81" s="87"/>
      <c r="L81" s="87"/>
      <c r="M81" s="87"/>
      <c r="N81" s="87"/>
      <c r="O81" s="96">
        <f>SUM(O40+O49+O55+O63+O79)</f>
        <v>0</v>
      </c>
    </row>
    <row r="82" spans="1:15" ht="11.1" customHeight="1" x14ac:dyDescent="0.2">
      <c r="A82" s="31"/>
      <c r="B82" s="25"/>
      <c r="C82" s="25"/>
      <c r="D82" s="25"/>
      <c r="E82" s="25"/>
      <c r="F82" s="25"/>
      <c r="O82" s="15"/>
    </row>
    <row r="83" spans="1:15" ht="15" customHeight="1" x14ac:dyDescent="0.2">
      <c r="A83" s="31">
        <v>786950</v>
      </c>
      <c r="B83" s="22" t="s">
        <v>26</v>
      </c>
      <c r="C83" s="22"/>
      <c r="D83" s="22"/>
      <c r="E83" s="22"/>
      <c r="H83" s="22" t="s">
        <v>34</v>
      </c>
      <c r="J83" s="68">
        <v>0.38</v>
      </c>
      <c r="L83" s="2" t="s">
        <v>35</v>
      </c>
      <c r="M83" s="70">
        <f>O81-(O49+O63+O75+O76)</f>
        <v>0</v>
      </c>
      <c r="N83" s="9"/>
      <c r="O83" s="74">
        <f>SUM(M83*J83)</f>
        <v>0</v>
      </c>
    </row>
    <row r="84" spans="1:15" ht="15" customHeight="1" x14ac:dyDescent="0.2">
      <c r="A84" s="30"/>
      <c r="B84" s="22"/>
      <c r="C84" s="22"/>
      <c r="D84" s="22"/>
      <c r="E84" s="22"/>
      <c r="F84" s="22"/>
      <c r="G84" s="2"/>
      <c r="H84" s="2"/>
      <c r="J84" s="2"/>
      <c r="K84" s="9"/>
      <c r="L84" s="9"/>
      <c r="M84" s="9"/>
      <c r="N84" s="9"/>
      <c r="O84" s="10"/>
    </row>
    <row r="85" spans="1:15" s="2" customFormat="1" x14ac:dyDescent="0.2">
      <c r="A85" s="30"/>
      <c r="B85" s="85" t="s">
        <v>19</v>
      </c>
      <c r="C85" s="85"/>
      <c r="D85" s="85"/>
      <c r="E85" s="85"/>
      <c r="F85" s="85"/>
      <c r="G85" s="85"/>
      <c r="H85" s="86"/>
      <c r="I85" s="86"/>
      <c r="J85" s="86"/>
      <c r="K85" s="87"/>
      <c r="L85" s="87"/>
      <c r="M85" s="87"/>
      <c r="N85" s="87"/>
      <c r="O85" s="88">
        <f>SUM(O81+O83)</f>
        <v>0</v>
      </c>
    </row>
    <row r="86" spans="1:15" x14ac:dyDescent="0.2">
      <c r="A86" s="13"/>
      <c r="B86" s="2"/>
      <c r="C86" s="2"/>
      <c r="D86" s="2"/>
      <c r="E86" s="2"/>
      <c r="F86" s="9"/>
      <c r="G86" s="2"/>
      <c r="H86" s="2"/>
      <c r="J86" s="2"/>
      <c r="L86" s="9"/>
      <c r="M86" s="9"/>
      <c r="N86" s="9"/>
      <c r="O86" s="9"/>
    </row>
    <row r="87" spans="1:15" ht="15" customHeight="1" x14ac:dyDescent="0.2">
      <c r="A87" s="13"/>
      <c r="B87" s="270" t="s">
        <v>5</v>
      </c>
      <c r="C87" s="270"/>
      <c r="D87" s="270"/>
      <c r="E87" s="270"/>
      <c r="F87" s="270"/>
      <c r="G87" s="270"/>
      <c r="H87" s="270"/>
      <c r="I87" s="270"/>
      <c r="J87" s="270"/>
      <c r="K87" s="270"/>
      <c r="L87" s="270"/>
      <c r="M87" s="270"/>
      <c r="N87" s="270"/>
      <c r="O87" s="270"/>
    </row>
    <row r="88" spans="1:15" x14ac:dyDescent="0.2">
      <c r="A88" s="13"/>
      <c r="B88" s="270"/>
      <c r="C88" s="270"/>
      <c r="D88" s="270"/>
      <c r="E88" s="270"/>
      <c r="F88" s="270"/>
      <c r="G88" s="270"/>
      <c r="H88" s="270"/>
      <c r="I88" s="270"/>
      <c r="J88" s="270"/>
      <c r="K88" s="270"/>
      <c r="L88" s="270"/>
      <c r="M88" s="270"/>
      <c r="N88" s="270"/>
      <c r="O88" s="270"/>
    </row>
    <row r="89" spans="1:15" x14ac:dyDescent="0.2">
      <c r="A89" s="13"/>
      <c r="B89" s="270"/>
      <c r="C89" s="270"/>
      <c r="D89" s="270"/>
      <c r="E89" s="270"/>
      <c r="F89" s="270"/>
      <c r="G89" s="270"/>
      <c r="H89" s="270"/>
      <c r="I89" s="270"/>
      <c r="J89" s="270"/>
      <c r="K89" s="270"/>
      <c r="L89" s="270"/>
      <c r="M89" s="270"/>
      <c r="N89" s="270"/>
      <c r="O89" s="270"/>
    </row>
    <row r="90" spans="1:15" x14ac:dyDescent="0.2">
      <c r="A90" s="13"/>
      <c r="B90" s="270"/>
      <c r="C90" s="270"/>
      <c r="D90" s="270"/>
      <c r="E90" s="270"/>
      <c r="F90" s="270"/>
      <c r="G90" s="270"/>
      <c r="H90" s="270"/>
      <c r="I90" s="270"/>
      <c r="J90" s="270"/>
      <c r="K90" s="270"/>
      <c r="L90" s="270"/>
      <c r="M90" s="270"/>
      <c r="N90" s="270"/>
      <c r="O90" s="270"/>
    </row>
    <row r="91" spans="1:15" x14ac:dyDescent="0.2">
      <c r="A91" s="13"/>
      <c r="B91" s="270"/>
      <c r="C91" s="270"/>
      <c r="D91" s="270"/>
      <c r="E91" s="270"/>
      <c r="F91" s="270"/>
      <c r="G91" s="270"/>
      <c r="H91" s="270"/>
      <c r="I91" s="270"/>
      <c r="J91" s="270"/>
      <c r="K91" s="270"/>
      <c r="L91" s="270"/>
      <c r="M91" s="270"/>
      <c r="N91" s="270"/>
      <c r="O91" s="270"/>
    </row>
    <row r="92" spans="1:15" x14ac:dyDescent="0.2">
      <c r="A92" s="13"/>
      <c r="B92" s="270"/>
      <c r="C92" s="270"/>
      <c r="D92" s="270"/>
      <c r="E92" s="270"/>
      <c r="F92" s="270"/>
      <c r="G92" s="270"/>
      <c r="H92" s="270"/>
      <c r="I92" s="270"/>
      <c r="J92" s="270"/>
      <c r="K92" s="270"/>
      <c r="L92" s="270"/>
      <c r="M92" s="270"/>
      <c r="N92" s="270"/>
      <c r="O92" s="270"/>
    </row>
    <row r="93" spans="1:15" x14ac:dyDescent="0.2">
      <c r="A93" s="13"/>
      <c r="B93" s="270"/>
      <c r="C93" s="270"/>
      <c r="D93" s="270"/>
      <c r="E93" s="270"/>
      <c r="F93" s="270"/>
      <c r="G93" s="270"/>
      <c r="H93" s="270"/>
      <c r="I93" s="270"/>
      <c r="J93" s="270"/>
      <c r="K93" s="270"/>
      <c r="L93" s="270"/>
      <c r="M93" s="270"/>
      <c r="N93" s="270"/>
      <c r="O93" s="270"/>
    </row>
    <row r="94" spans="1:15" x14ac:dyDescent="0.2">
      <c r="A94" s="13"/>
      <c r="B94" s="270"/>
      <c r="C94" s="270"/>
      <c r="D94" s="270"/>
      <c r="E94" s="270"/>
      <c r="F94" s="270"/>
      <c r="G94" s="270"/>
      <c r="H94" s="270"/>
      <c r="I94" s="270"/>
      <c r="J94" s="270"/>
      <c r="K94" s="270"/>
      <c r="L94" s="270"/>
      <c r="M94" s="270"/>
      <c r="N94" s="270"/>
      <c r="O94" s="270"/>
    </row>
    <row r="95" spans="1:15" x14ac:dyDescent="0.2">
      <c r="A95" s="13"/>
      <c r="B95" s="270"/>
      <c r="C95" s="270"/>
      <c r="D95" s="270"/>
      <c r="E95" s="270"/>
      <c r="F95" s="270"/>
      <c r="G95" s="270"/>
      <c r="H95" s="270"/>
      <c r="I95" s="270"/>
      <c r="J95" s="270"/>
      <c r="K95" s="270"/>
      <c r="L95" s="270"/>
      <c r="M95" s="270"/>
      <c r="N95" s="270"/>
      <c r="O95" s="270"/>
    </row>
    <row r="96" spans="1:15" x14ac:dyDescent="0.2">
      <c r="A96" s="13"/>
      <c r="B96" s="270"/>
      <c r="C96" s="270"/>
      <c r="D96" s="270"/>
      <c r="E96" s="270"/>
      <c r="F96" s="270"/>
      <c r="G96" s="270"/>
      <c r="H96" s="270"/>
      <c r="I96" s="270"/>
      <c r="J96" s="270"/>
      <c r="K96" s="270"/>
      <c r="L96" s="270"/>
      <c r="M96" s="270"/>
      <c r="N96" s="270"/>
      <c r="O96" s="270"/>
    </row>
    <row r="97" spans="1:15" x14ac:dyDescent="0.2">
      <c r="A97" s="13"/>
      <c r="B97" s="270"/>
      <c r="C97" s="270"/>
      <c r="D97" s="270"/>
      <c r="E97" s="270"/>
      <c r="F97" s="270"/>
      <c r="G97" s="270"/>
      <c r="H97" s="270"/>
      <c r="I97" s="270"/>
      <c r="J97" s="270"/>
      <c r="K97" s="270"/>
      <c r="L97" s="270"/>
      <c r="M97" s="270"/>
      <c r="N97" s="270"/>
      <c r="O97" s="270"/>
    </row>
    <row r="98" spans="1:15" x14ac:dyDescent="0.2">
      <c r="A98" s="13"/>
      <c r="B98" s="43"/>
      <c r="C98" s="43"/>
      <c r="D98" s="43"/>
      <c r="E98" s="43"/>
      <c r="F98" s="43"/>
      <c r="G98" s="43"/>
      <c r="H98" s="43"/>
      <c r="I98" s="43"/>
      <c r="J98" s="43"/>
      <c r="K98" s="43"/>
      <c r="L98" s="43"/>
      <c r="M98" s="43"/>
      <c r="N98" s="43"/>
      <c r="O98" s="43"/>
    </row>
    <row r="99" spans="1:15" x14ac:dyDescent="0.2">
      <c r="A99" s="13"/>
      <c r="B99" s="2"/>
      <c r="C99" s="2"/>
      <c r="D99" s="2"/>
      <c r="E99" s="2"/>
      <c r="F99" s="2"/>
      <c r="G99" s="2"/>
      <c r="H99" s="2"/>
      <c r="J99" s="2"/>
      <c r="L99" s="9"/>
      <c r="M99" s="9"/>
      <c r="N99" s="9"/>
      <c r="O99" s="9"/>
    </row>
    <row r="100" spans="1:15" x14ac:dyDescent="0.2">
      <c r="A100" s="13"/>
      <c r="B100" s="2"/>
      <c r="C100" s="2"/>
      <c r="D100" s="2"/>
      <c r="E100" s="2"/>
      <c r="F100" s="2"/>
      <c r="G100" s="2"/>
      <c r="H100" s="2"/>
      <c r="I100" s="49"/>
      <c r="J100" s="2"/>
      <c r="K100" s="49"/>
      <c r="L100" s="9"/>
      <c r="M100" s="9"/>
      <c r="N100" s="9"/>
      <c r="O100" s="9"/>
    </row>
    <row r="101" spans="1:15" x14ac:dyDescent="0.2">
      <c r="A101" s="13"/>
      <c r="B101" s="2"/>
      <c r="C101" s="2"/>
      <c r="D101" s="2"/>
      <c r="E101" s="2"/>
      <c r="F101" s="2"/>
      <c r="G101" s="2"/>
      <c r="H101" s="2"/>
      <c r="I101" s="43"/>
      <c r="J101" s="2"/>
      <c r="K101" s="43"/>
      <c r="L101" s="9"/>
      <c r="M101" s="9"/>
      <c r="N101" s="9"/>
      <c r="O101" s="2"/>
    </row>
    <row r="102" spans="1:15" x14ac:dyDescent="0.2">
      <c r="A102" s="13"/>
      <c r="B102" s="2"/>
      <c r="C102" s="2"/>
      <c r="D102" s="2"/>
      <c r="E102" s="2"/>
      <c r="F102" s="2"/>
      <c r="G102" s="2"/>
      <c r="H102" s="2"/>
      <c r="J102" s="2"/>
      <c r="K102" s="9"/>
      <c r="L102" s="9"/>
      <c r="M102" s="9"/>
      <c r="N102" s="9"/>
      <c r="O102" s="9"/>
    </row>
    <row r="103" spans="1:15" x14ac:dyDescent="0.2">
      <c r="A103" s="13"/>
      <c r="B103" s="2"/>
      <c r="C103" s="2"/>
      <c r="D103" s="2"/>
      <c r="E103" s="2"/>
      <c r="F103" s="2"/>
      <c r="G103" s="2"/>
      <c r="H103" s="2"/>
      <c r="J103" s="2"/>
      <c r="K103" s="9"/>
      <c r="L103" s="9"/>
      <c r="M103" s="9"/>
      <c r="N103" s="9"/>
      <c r="O103" s="2"/>
    </row>
    <row r="104" spans="1:15" x14ac:dyDescent="0.2">
      <c r="A104" s="13"/>
      <c r="B104" s="2"/>
      <c r="C104" s="2"/>
      <c r="D104" s="2"/>
      <c r="E104" s="2"/>
      <c r="F104" s="2"/>
      <c r="G104" s="2"/>
      <c r="H104" s="2"/>
      <c r="J104" s="9"/>
      <c r="K104" s="9"/>
      <c r="L104" s="9"/>
      <c r="M104" s="9"/>
      <c r="N104" s="9"/>
      <c r="O104" s="9"/>
    </row>
    <row r="105" spans="1:15" x14ac:dyDescent="0.2">
      <c r="A105" s="1"/>
      <c r="B105" s="2"/>
      <c r="C105" s="2"/>
      <c r="D105" s="2"/>
      <c r="E105" s="2"/>
      <c r="F105" s="2"/>
      <c r="G105" s="2"/>
      <c r="H105" s="2"/>
      <c r="J105" s="2"/>
      <c r="K105" s="9"/>
      <c r="L105" s="9"/>
      <c r="M105" s="9"/>
      <c r="N105" s="9"/>
      <c r="O105" s="2"/>
    </row>
    <row r="106" spans="1:15" x14ac:dyDescent="0.2">
      <c r="A106" s="1"/>
      <c r="B106" s="2"/>
      <c r="C106" s="2"/>
      <c r="D106" s="2"/>
      <c r="E106" s="2"/>
      <c r="F106" s="2"/>
      <c r="G106" s="2"/>
      <c r="H106" s="2"/>
      <c r="J106" s="2"/>
      <c r="K106" s="9"/>
      <c r="L106" s="9"/>
      <c r="M106" s="9"/>
      <c r="N106" s="9"/>
      <c r="O106" s="9"/>
    </row>
    <row r="107" spans="1:15" x14ac:dyDescent="0.2">
      <c r="K107" s="9"/>
    </row>
    <row r="108" spans="1:15" x14ac:dyDescent="0.2">
      <c r="K108" s="9"/>
    </row>
    <row r="109" spans="1:15" x14ac:dyDescent="0.2">
      <c r="K109" s="9"/>
    </row>
    <row r="110" spans="1:15" x14ac:dyDescent="0.2">
      <c r="K110" s="9"/>
    </row>
    <row r="111" spans="1:15" x14ac:dyDescent="0.2">
      <c r="I111" s="9"/>
      <c r="K111" s="9"/>
    </row>
    <row r="112" spans="1:15" x14ac:dyDescent="0.2">
      <c r="K112" s="9"/>
    </row>
    <row r="113" spans="11:11" x14ac:dyDescent="0.2">
      <c r="K113" s="9"/>
    </row>
  </sheetData>
  <sheetProtection algorithmName="SHA-512" hashValue="NSpsby3HRSjh4+79jCwaT4V7/5CinEQYSee4wuVpGZ67N9KrBOvIfXjLM8LMonhr3wn3pcnd90i1DTf36UPUlw==" saltValue="Z2wWx+LMq3ebOtuOQUkuMw==" spinCount="100000" sheet="1" formatColumns="0"/>
  <mergeCells count="4">
    <mergeCell ref="B87:O97"/>
    <mergeCell ref="I1:K1"/>
    <mergeCell ref="M1:N1"/>
    <mergeCell ref="A2:H2"/>
  </mergeCells>
  <phoneticPr fontId="2" type="noConversion"/>
  <printOptions gridLines="1"/>
  <pageMargins left="0.52" right="0.56000000000000005" top="0.6" bottom="0.75" header="0.34" footer="0.5"/>
  <pageSetup scale="48" orientation="portrait" r:id="rId1"/>
  <headerFooter>
    <oddHeader>&amp;C&amp;"Tahoma,Regular"Appalachian State University - Office of Sponsored Programs</oddHeader>
    <oddFooter>&amp;CPage &amp;P&amp;Rversion 07/2023</oddFooter>
  </headerFooter>
  <ignoredErrors>
    <ignoredError sqref="O63 O37 M37:N37" emptyCellReference="1"/>
    <ignoredError sqref="C10:C13" unlockedFormula="1" emptyCellReference="1"/>
    <ignoredError sqref="C19:C23 C8:C9" unlockedFormula="1"/>
  </ignoredErrors>
  <legacyDrawing r:id="rId2"/>
  <extLst>
    <ext xmlns:mx="http://schemas.microsoft.com/office/mac/excel/2008/main" uri="{64002731-A6B0-56B0-2670-7721B7C09600}">
      <mx:PLV Mode="1" OnePage="0" WScale="55"/>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O113"/>
  <sheetViews>
    <sheetView view="pageLayout" zoomScale="70" zoomScaleNormal="70" zoomScaleSheetLayoutView="70" zoomScalePageLayoutView="70" workbookViewId="0">
      <selection activeCell="H8" sqref="H8"/>
    </sheetView>
  </sheetViews>
  <sheetFormatPr defaultColWidth="15.7109375" defaultRowHeight="15" x14ac:dyDescent="0.2"/>
  <cols>
    <col min="1" max="1" width="13.42578125" style="14" customWidth="1"/>
    <col min="2" max="2" width="14" style="3" customWidth="1"/>
    <col min="3" max="3" width="15.7109375" style="3"/>
    <col min="4" max="4" width="8.7109375" style="3" customWidth="1"/>
    <col min="5" max="5" width="19.7109375" style="3" customWidth="1"/>
    <col min="6" max="6" width="10.7109375" style="3" customWidth="1"/>
    <col min="7" max="7" width="7.42578125" style="3" customWidth="1"/>
    <col min="8" max="8" width="17.7109375" style="3" customWidth="1"/>
    <col min="9" max="9" width="7.42578125" style="2" customWidth="1"/>
    <col min="10" max="10" width="15.7109375" style="3" customWidth="1"/>
    <col min="11" max="11" width="5.42578125" style="2" customWidth="1"/>
    <col min="12" max="12" width="16.42578125" style="3" customWidth="1"/>
    <col min="13" max="13" width="19.7109375" style="3" customWidth="1"/>
    <col min="14" max="14" width="15.7109375" style="3"/>
    <col min="15" max="15" width="19.140625" style="3" customWidth="1"/>
    <col min="16" max="16384" width="15.7109375" style="3"/>
  </cols>
  <sheetData>
    <row r="1" spans="1:15" ht="24" customHeight="1" x14ac:dyDescent="0.35">
      <c r="A1" s="92" t="s">
        <v>8</v>
      </c>
      <c r="B1" s="93"/>
      <c r="C1" s="93"/>
      <c r="D1" s="93"/>
      <c r="E1" s="93"/>
      <c r="F1" s="93"/>
      <c r="G1" s="93"/>
      <c r="H1" s="93"/>
      <c r="I1" s="273" t="s">
        <v>171</v>
      </c>
      <c r="J1" s="274"/>
      <c r="K1" s="274"/>
      <c r="L1" s="260"/>
      <c r="M1" s="275" t="s">
        <v>172</v>
      </c>
      <c r="N1" s="276"/>
      <c r="O1" s="260"/>
    </row>
    <row r="2" spans="1:15" ht="15.75" customHeight="1" x14ac:dyDescent="0.2">
      <c r="A2" s="271" t="s">
        <v>220</v>
      </c>
      <c r="B2" s="272"/>
      <c r="C2" s="272"/>
      <c r="D2" s="272"/>
      <c r="E2" s="272"/>
      <c r="F2" s="272"/>
      <c r="G2" s="272"/>
      <c r="H2" s="272"/>
      <c r="I2" s="153" t="s">
        <v>29</v>
      </c>
      <c r="J2" s="151"/>
      <c r="K2" s="152"/>
      <c r="L2" s="87"/>
      <c r="M2" s="87"/>
      <c r="N2" s="86"/>
      <c r="O2" s="86"/>
    </row>
    <row r="3" spans="1:15" ht="15" customHeight="1" x14ac:dyDescent="0.2">
      <c r="A3" s="1" t="s">
        <v>53</v>
      </c>
      <c r="B3" s="69" t="str">
        <f>'NSF FY 23-24'!B3</f>
        <v>insert title</v>
      </c>
      <c r="C3" s="69"/>
      <c r="D3" s="69"/>
      <c r="E3" s="69"/>
      <c r="F3" s="69"/>
      <c r="G3" s="69"/>
      <c r="H3" s="69"/>
      <c r="I3" s="70"/>
      <c r="J3" s="70"/>
      <c r="K3" s="70"/>
      <c r="L3" s="70"/>
      <c r="M3" s="70"/>
      <c r="N3" s="69"/>
      <c r="O3" s="69"/>
    </row>
    <row r="4" spans="1:15" x14ac:dyDescent="0.2">
      <c r="A4" s="4"/>
      <c r="B4" s="5"/>
      <c r="C4" s="5"/>
      <c r="D4" s="5"/>
      <c r="E4" s="5"/>
      <c r="F4" s="5"/>
      <c r="G4" s="5"/>
      <c r="H4" s="5"/>
      <c r="I4" s="5"/>
      <c r="J4" s="5"/>
      <c r="K4" s="6"/>
      <c r="L4" s="6"/>
      <c r="M4" s="6"/>
      <c r="N4" s="6"/>
      <c r="O4" s="5"/>
    </row>
    <row r="5" spans="1:15" ht="15.75" customHeight="1" x14ac:dyDescent="0.2">
      <c r="A5" s="35"/>
      <c r="B5" s="2"/>
      <c r="C5" s="2"/>
      <c r="D5" s="2"/>
      <c r="E5" s="2"/>
      <c r="F5" s="2"/>
      <c r="G5" s="2"/>
      <c r="H5" s="26" t="s">
        <v>38</v>
      </c>
      <c r="I5" s="45" t="s">
        <v>39</v>
      </c>
      <c r="J5" s="26" t="s">
        <v>37</v>
      </c>
      <c r="K5" s="45" t="s">
        <v>39</v>
      </c>
      <c r="L5" s="29" t="s">
        <v>40</v>
      </c>
      <c r="M5" s="8" t="s">
        <v>41</v>
      </c>
      <c r="N5" s="8" t="s">
        <v>42</v>
      </c>
      <c r="O5" s="7" t="s">
        <v>43</v>
      </c>
    </row>
    <row r="6" spans="1:15" ht="15.75" customHeight="1" x14ac:dyDescent="0.2">
      <c r="A6" s="30"/>
      <c r="B6" s="2"/>
      <c r="C6" s="2"/>
      <c r="D6" s="2"/>
      <c r="E6" s="2"/>
      <c r="F6" s="2"/>
      <c r="G6" s="2"/>
      <c r="H6" s="26" t="s">
        <v>44</v>
      </c>
      <c r="I6" s="26"/>
      <c r="J6" s="26" t="s">
        <v>44</v>
      </c>
      <c r="K6" s="26"/>
      <c r="L6" s="29"/>
      <c r="M6" s="8" t="s">
        <v>45</v>
      </c>
      <c r="N6" s="8" t="s">
        <v>46</v>
      </c>
      <c r="O6" s="2"/>
    </row>
    <row r="7" spans="1:15" ht="15.75" customHeight="1" x14ac:dyDescent="0.2">
      <c r="A7" s="30" t="s">
        <v>47</v>
      </c>
      <c r="B7" s="22" t="s">
        <v>65</v>
      </c>
      <c r="C7" s="2"/>
      <c r="D7" s="2"/>
      <c r="E7" s="2"/>
      <c r="F7" s="2"/>
      <c r="G7" s="2"/>
      <c r="H7" s="22"/>
      <c r="I7" s="22"/>
      <c r="J7" s="22"/>
      <c r="K7" s="22"/>
      <c r="L7" s="21"/>
      <c r="M7" s="16"/>
      <c r="N7" s="16"/>
      <c r="O7" s="17"/>
    </row>
    <row r="8" spans="1:15" ht="15.75" customHeight="1" x14ac:dyDescent="0.2">
      <c r="A8" s="31">
        <v>611180</v>
      </c>
      <c r="B8" s="2">
        <v>1</v>
      </c>
      <c r="C8" s="67" t="str">
        <f>'NSF FY 23-24'!C8</f>
        <v>insert name</v>
      </c>
      <c r="D8" s="68"/>
      <c r="E8" s="69"/>
      <c r="F8" s="69"/>
      <c r="G8" s="2"/>
      <c r="H8" s="76">
        <v>0</v>
      </c>
      <c r="I8" s="71">
        <f t="shared" ref="I8:I13" si="0">H8*9</f>
        <v>0</v>
      </c>
      <c r="J8" s="76">
        <v>0</v>
      </c>
      <c r="K8" s="71">
        <f t="shared" ref="K8:K13" si="1">J8*3</f>
        <v>0</v>
      </c>
      <c r="L8" s="10">
        <f>('NSF FY 25-26'!L8)*0.03+('NSF FY 25-26'!L8)</f>
        <v>0</v>
      </c>
      <c r="M8" s="74">
        <f t="shared" ref="M8:M13" si="2">L8*H8+L8/9*3*J8</f>
        <v>0</v>
      </c>
      <c r="N8" s="147">
        <f>M8*'FRINGE RATES'!E3</f>
        <v>0</v>
      </c>
      <c r="O8" s="74">
        <f t="shared" ref="O8:O13" si="3">N8+M8</f>
        <v>0</v>
      </c>
    </row>
    <row r="9" spans="1:15" ht="15.75" customHeight="1" x14ac:dyDescent="0.2">
      <c r="A9" s="31">
        <v>611180</v>
      </c>
      <c r="B9" s="2">
        <v>2</v>
      </c>
      <c r="C9" s="68" t="str">
        <f>'NSF FY 23-24'!C9</f>
        <v>insert name</v>
      </c>
      <c r="D9" s="68"/>
      <c r="E9" s="69"/>
      <c r="F9" s="69"/>
      <c r="G9" s="2"/>
      <c r="H9" s="76">
        <v>0</v>
      </c>
      <c r="I9" s="71">
        <f t="shared" si="0"/>
        <v>0</v>
      </c>
      <c r="J9" s="76">
        <v>0</v>
      </c>
      <c r="K9" s="71">
        <f t="shared" si="1"/>
        <v>0</v>
      </c>
      <c r="L9" s="10">
        <f>('NSF FY 25-26'!L9)*0.03+('NSF FY 25-26'!L9)</f>
        <v>0</v>
      </c>
      <c r="M9" s="74">
        <f t="shared" si="2"/>
        <v>0</v>
      </c>
      <c r="N9" s="147">
        <f>M9*'FRINGE RATES'!E3</f>
        <v>0</v>
      </c>
      <c r="O9" s="74">
        <f t="shared" si="3"/>
        <v>0</v>
      </c>
    </row>
    <row r="10" spans="1:15" ht="15.75" customHeight="1" x14ac:dyDescent="0.2">
      <c r="A10" s="31">
        <v>611180</v>
      </c>
      <c r="B10" s="2">
        <v>3</v>
      </c>
      <c r="C10" s="68" t="str">
        <f>'NSF FY 23-24'!C10</f>
        <v>insert name</v>
      </c>
      <c r="D10" s="68"/>
      <c r="E10" s="69"/>
      <c r="F10" s="69"/>
      <c r="G10" s="2"/>
      <c r="H10" s="76">
        <v>0</v>
      </c>
      <c r="I10" s="71">
        <f t="shared" si="0"/>
        <v>0</v>
      </c>
      <c r="J10" s="76">
        <v>0</v>
      </c>
      <c r="K10" s="71">
        <f t="shared" si="1"/>
        <v>0</v>
      </c>
      <c r="L10" s="10">
        <f>('NSF FY 25-26'!L10)*0.03+('NSF FY 25-26'!L10)</f>
        <v>0</v>
      </c>
      <c r="M10" s="74">
        <f t="shared" si="2"/>
        <v>0</v>
      </c>
      <c r="N10" s="147">
        <f>M10*'FRINGE RATES'!E3</f>
        <v>0</v>
      </c>
      <c r="O10" s="74">
        <f t="shared" si="3"/>
        <v>0</v>
      </c>
    </row>
    <row r="11" spans="1:15" ht="15.75" customHeight="1" x14ac:dyDescent="0.2">
      <c r="A11" s="31">
        <v>611180</v>
      </c>
      <c r="B11" s="2">
        <v>4</v>
      </c>
      <c r="C11" s="68" t="str">
        <f>'NSF FY 23-24'!C11</f>
        <v>insert name</v>
      </c>
      <c r="D11" s="68"/>
      <c r="E11" s="69"/>
      <c r="F11" s="69"/>
      <c r="G11" s="2"/>
      <c r="H11" s="76">
        <v>0</v>
      </c>
      <c r="I11" s="71">
        <f t="shared" si="0"/>
        <v>0</v>
      </c>
      <c r="J11" s="76">
        <v>0</v>
      </c>
      <c r="K11" s="71">
        <f t="shared" si="1"/>
        <v>0</v>
      </c>
      <c r="L11" s="10">
        <f>('NSF FY 25-26'!L11)*0.03+('NSF FY 25-26'!L11)</f>
        <v>0</v>
      </c>
      <c r="M11" s="74">
        <f t="shared" si="2"/>
        <v>0</v>
      </c>
      <c r="N11" s="147">
        <f>M11*'FRINGE RATES'!E3</f>
        <v>0</v>
      </c>
      <c r="O11" s="74">
        <f t="shared" si="3"/>
        <v>0</v>
      </c>
    </row>
    <row r="12" spans="1:15" ht="15.75" customHeight="1" x14ac:dyDescent="0.2">
      <c r="A12" s="31">
        <v>611180</v>
      </c>
      <c r="B12" s="2">
        <v>5</v>
      </c>
      <c r="C12" s="68" t="str">
        <f>'NSF FY 23-24'!C12</f>
        <v>insert name</v>
      </c>
      <c r="D12" s="68"/>
      <c r="E12" s="69"/>
      <c r="F12" s="69"/>
      <c r="G12" s="2"/>
      <c r="H12" s="76">
        <v>0</v>
      </c>
      <c r="I12" s="71">
        <f t="shared" si="0"/>
        <v>0</v>
      </c>
      <c r="J12" s="76">
        <v>0</v>
      </c>
      <c r="K12" s="71">
        <f t="shared" si="1"/>
        <v>0</v>
      </c>
      <c r="L12" s="10">
        <f>('NSF FY 25-26'!L12)*0.03+('NSF FY 25-26'!L12)</f>
        <v>0</v>
      </c>
      <c r="M12" s="74">
        <f t="shared" si="2"/>
        <v>0</v>
      </c>
      <c r="N12" s="147">
        <f>M12*'FRINGE RATES'!E3</f>
        <v>0</v>
      </c>
      <c r="O12" s="74">
        <f t="shared" si="3"/>
        <v>0</v>
      </c>
    </row>
    <row r="13" spans="1:15" ht="15.75" customHeight="1" x14ac:dyDescent="0.2">
      <c r="A13" s="31">
        <v>611180</v>
      </c>
      <c r="B13" s="2">
        <v>6</v>
      </c>
      <c r="C13" s="68" t="str">
        <f>'NSF FY 23-24'!C13</f>
        <v>insert name</v>
      </c>
      <c r="D13" s="68"/>
      <c r="E13" s="69"/>
      <c r="F13" s="69"/>
      <c r="G13" s="2"/>
      <c r="H13" s="76">
        <v>0</v>
      </c>
      <c r="I13" s="71">
        <f t="shared" si="0"/>
        <v>0</v>
      </c>
      <c r="J13" s="76">
        <v>0</v>
      </c>
      <c r="K13" s="71">
        <f t="shared" si="1"/>
        <v>0</v>
      </c>
      <c r="L13" s="10">
        <f>('NSF FY 25-26'!L13)*0.03+('NSF FY 25-26'!L13)</f>
        <v>0</v>
      </c>
      <c r="M13" s="74">
        <f t="shared" si="2"/>
        <v>0</v>
      </c>
      <c r="N13" s="147">
        <f>M13*'FRINGE RATES'!E3</f>
        <v>0</v>
      </c>
      <c r="O13" s="74">
        <f t="shared" si="3"/>
        <v>0</v>
      </c>
    </row>
    <row r="14" spans="1:15" ht="15.75" customHeight="1" x14ac:dyDescent="0.2">
      <c r="A14" s="31"/>
      <c r="B14" s="2"/>
      <c r="C14" s="22"/>
      <c r="D14" s="22"/>
      <c r="E14" s="2"/>
      <c r="F14" s="2"/>
      <c r="G14" s="2"/>
      <c r="H14" s="22"/>
      <c r="I14" s="34"/>
      <c r="J14" s="22"/>
      <c r="K14" s="32"/>
      <c r="L14" s="9"/>
      <c r="M14" s="9"/>
      <c r="N14" s="9"/>
      <c r="O14" s="10"/>
    </row>
    <row r="15" spans="1:15" ht="15.75" customHeight="1" x14ac:dyDescent="0.2">
      <c r="A15" s="31"/>
      <c r="B15" s="86" t="s">
        <v>58</v>
      </c>
      <c r="C15" s="85"/>
      <c r="D15" s="85"/>
      <c r="E15" s="86"/>
      <c r="F15" s="86"/>
      <c r="G15" s="86"/>
      <c r="H15" s="85"/>
      <c r="I15" s="85"/>
      <c r="J15" s="85"/>
      <c r="K15" s="89"/>
      <c r="L15" s="87"/>
      <c r="M15" s="96">
        <f>SUM(M8:M13)</f>
        <v>0</v>
      </c>
      <c r="N15" s="97">
        <f>SUM(N8:N13)</f>
        <v>0</v>
      </c>
      <c r="O15" s="96">
        <f>SUM(O8:O13)</f>
        <v>0</v>
      </c>
    </row>
    <row r="16" spans="1:15" s="2" customFormat="1" x14ac:dyDescent="0.2">
      <c r="A16" s="31"/>
      <c r="B16" s="22"/>
      <c r="C16" s="22"/>
      <c r="D16" s="22"/>
      <c r="E16" s="22"/>
      <c r="F16" s="22"/>
      <c r="G16" s="22"/>
    </row>
    <row r="17" spans="1:15" s="2" customFormat="1" x14ac:dyDescent="0.2">
      <c r="A17" s="31"/>
      <c r="B17" s="22"/>
      <c r="C17" s="22"/>
      <c r="D17" s="22"/>
      <c r="E17" s="22"/>
      <c r="F17" s="22"/>
      <c r="G17" s="22"/>
      <c r="H17" s="46" t="s">
        <v>49</v>
      </c>
      <c r="I17" s="47" t="s">
        <v>39</v>
      </c>
      <c r="J17" s="34"/>
      <c r="K17" s="34"/>
      <c r="L17" s="29" t="s">
        <v>40</v>
      </c>
      <c r="M17" s="8" t="s">
        <v>41</v>
      </c>
      <c r="N17" s="8" t="s">
        <v>42</v>
      </c>
      <c r="O17" s="7" t="s">
        <v>43</v>
      </c>
    </row>
    <row r="18" spans="1:15" s="2" customFormat="1" x14ac:dyDescent="0.2">
      <c r="A18" s="31">
        <v>612120</v>
      </c>
      <c r="B18" s="22" t="s">
        <v>67</v>
      </c>
      <c r="C18" s="22"/>
      <c r="D18" s="22"/>
      <c r="E18" s="22"/>
      <c r="F18" s="22"/>
      <c r="G18" s="22"/>
      <c r="H18" s="46" t="s">
        <v>44</v>
      </c>
      <c r="I18" s="34"/>
      <c r="J18" s="34"/>
      <c r="K18" s="34"/>
      <c r="L18" s="29"/>
      <c r="M18" s="8" t="s">
        <v>45</v>
      </c>
      <c r="N18" s="8" t="s">
        <v>46</v>
      </c>
    </row>
    <row r="19" spans="1:15" ht="15.75" customHeight="1" x14ac:dyDescent="0.2">
      <c r="A19" s="31">
        <v>612120</v>
      </c>
      <c r="B19" s="2">
        <v>1</v>
      </c>
      <c r="C19" s="68" t="str">
        <f>'NSF FY 23-24'!C19</f>
        <v>insert name</v>
      </c>
      <c r="D19" s="68"/>
      <c r="E19" s="69"/>
      <c r="F19" s="69"/>
      <c r="G19" s="2"/>
      <c r="H19" s="76">
        <v>0</v>
      </c>
      <c r="I19" s="71">
        <f>H19*12</f>
        <v>0</v>
      </c>
      <c r="J19" s="36"/>
      <c r="K19" s="36"/>
      <c r="L19" s="10">
        <f>('NSF FY 25-26'!L19)*0.03+('NSF FY 25-26'!L19)</f>
        <v>0</v>
      </c>
      <c r="M19" s="65">
        <f>H19*L19</f>
        <v>0</v>
      </c>
      <c r="N19" s="78">
        <f>M19*'FRINGE RATES'!E5</f>
        <v>0</v>
      </c>
      <c r="O19" s="74">
        <f>N19+M19</f>
        <v>0</v>
      </c>
    </row>
    <row r="20" spans="1:15" ht="15.75" customHeight="1" x14ac:dyDescent="0.2">
      <c r="A20" s="31">
        <v>612120</v>
      </c>
      <c r="B20" s="2">
        <v>2</v>
      </c>
      <c r="C20" s="68" t="str">
        <f>'NSF FY 23-24'!C20</f>
        <v>insert name</v>
      </c>
      <c r="D20" s="68"/>
      <c r="E20" s="69"/>
      <c r="F20" s="69"/>
      <c r="G20" s="2"/>
      <c r="H20" s="76">
        <v>0</v>
      </c>
      <c r="I20" s="71">
        <f>H20*12</f>
        <v>0</v>
      </c>
      <c r="J20" s="36"/>
      <c r="K20" s="36"/>
      <c r="L20" s="10">
        <f>('NSF FY 25-26'!L20)*0.03+('NSF FY 25-26'!L20)</f>
        <v>0</v>
      </c>
      <c r="M20" s="65">
        <f>H20*L20</f>
        <v>0</v>
      </c>
      <c r="N20" s="78">
        <f>M20*'FRINGE RATES'!E5</f>
        <v>0</v>
      </c>
      <c r="O20" s="74">
        <f>N20+M20</f>
        <v>0</v>
      </c>
    </row>
    <row r="21" spans="1:15" ht="15.75" customHeight="1" x14ac:dyDescent="0.2">
      <c r="A21" s="31">
        <v>612120</v>
      </c>
      <c r="B21" s="2">
        <v>3</v>
      </c>
      <c r="C21" s="68" t="str">
        <f>'NSF FY 23-24'!C21</f>
        <v>insert name</v>
      </c>
      <c r="D21" s="68"/>
      <c r="E21" s="69"/>
      <c r="F21" s="69"/>
      <c r="G21" s="2"/>
      <c r="H21" s="76">
        <v>0</v>
      </c>
      <c r="I21" s="71">
        <f>H21*12</f>
        <v>0</v>
      </c>
      <c r="J21" s="36"/>
      <c r="K21" s="36"/>
      <c r="L21" s="10">
        <f>('NSF FY 25-26'!L21)*0.03+('NSF FY 25-26'!L21)</f>
        <v>0</v>
      </c>
      <c r="M21" s="65">
        <f>H21*L21</f>
        <v>0</v>
      </c>
      <c r="N21" s="78">
        <f>M21*'FRINGE RATES'!E5</f>
        <v>0</v>
      </c>
      <c r="O21" s="74">
        <f>N21+M21</f>
        <v>0</v>
      </c>
    </row>
    <row r="22" spans="1:15" ht="15.75" customHeight="1" x14ac:dyDescent="0.2">
      <c r="A22" s="31">
        <v>612120</v>
      </c>
      <c r="B22" s="2">
        <v>4</v>
      </c>
      <c r="C22" s="68" t="str">
        <f>'NSF FY 23-24'!C22</f>
        <v>insert name</v>
      </c>
      <c r="D22" s="68"/>
      <c r="E22" s="69"/>
      <c r="F22" s="69"/>
      <c r="G22" s="2"/>
      <c r="H22" s="76">
        <v>0</v>
      </c>
      <c r="I22" s="71">
        <f>H22*12</f>
        <v>0</v>
      </c>
      <c r="J22" s="36"/>
      <c r="K22" s="36"/>
      <c r="L22" s="10">
        <f>('NSF FY 25-26'!L22)*0.03+('NSF FY 25-26'!L22)</f>
        <v>0</v>
      </c>
      <c r="M22" s="65">
        <f>H22*L22</f>
        <v>0</v>
      </c>
      <c r="N22" s="78">
        <f>M22*'FRINGE RATES'!E5</f>
        <v>0</v>
      </c>
      <c r="O22" s="74">
        <f>N22+M22</f>
        <v>0</v>
      </c>
    </row>
    <row r="23" spans="1:15" ht="15.75" customHeight="1" x14ac:dyDescent="0.2">
      <c r="A23" s="31"/>
      <c r="B23" s="2">
        <v>5</v>
      </c>
      <c r="C23" s="68" t="str">
        <f>'NSF FY 23-24'!C23</f>
        <v>insert name</v>
      </c>
      <c r="D23" s="68"/>
      <c r="E23" s="69"/>
      <c r="F23" s="69"/>
      <c r="G23" s="2"/>
      <c r="H23" s="76">
        <v>0</v>
      </c>
      <c r="I23" s="71">
        <f>H23*12</f>
        <v>0</v>
      </c>
      <c r="J23" s="36"/>
      <c r="K23" s="36"/>
      <c r="L23" s="10">
        <f>('NSF FY 25-26'!L23)*0.03+('NSF FY 25-26'!L23)</f>
        <v>0</v>
      </c>
      <c r="M23" s="65">
        <f>H23*L23</f>
        <v>0</v>
      </c>
      <c r="N23" s="78">
        <f>M23*'FRINGE RATES'!E5</f>
        <v>0</v>
      </c>
      <c r="O23" s="74">
        <f>N23+M23</f>
        <v>0</v>
      </c>
    </row>
    <row r="24" spans="1:15" ht="15.75" customHeight="1" x14ac:dyDescent="0.2">
      <c r="A24" s="31"/>
      <c r="B24" s="2"/>
      <c r="C24" s="22"/>
      <c r="D24" s="22"/>
      <c r="E24" s="2"/>
      <c r="F24" s="2"/>
      <c r="G24" s="2"/>
      <c r="H24" s="20"/>
      <c r="I24" s="22"/>
      <c r="J24" s="20"/>
      <c r="K24" s="22"/>
      <c r="L24" s="10"/>
      <c r="M24" s="9"/>
      <c r="N24" s="9"/>
      <c r="O24" s="10"/>
    </row>
    <row r="25" spans="1:15" ht="15.75" customHeight="1" x14ac:dyDescent="0.2">
      <c r="A25" s="31"/>
      <c r="B25" s="86" t="s">
        <v>59</v>
      </c>
      <c r="C25" s="85"/>
      <c r="D25" s="85"/>
      <c r="E25" s="86"/>
      <c r="F25" s="86"/>
      <c r="G25" s="86"/>
      <c r="H25" s="85"/>
      <c r="I25" s="85"/>
      <c r="J25" s="85"/>
      <c r="K25" s="89"/>
      <c r="L25" s="87"/>
      <c r="M25" s="96">
        <f>SUM(M19:M23)</f>
        <v>0</v>
      </c>
      <c r="N25" s="96">
        <f>SUM(N19:N23)</f>
        <v>0</v>
      </c>
      <c r="O25" s="96">
        <f>SUM(O19:O23)</f>
        <v>0</v>
      </c>
    </row>
    <row r="26" spans="1:15" ht="15.75" customHeight="1" x14ac:dyDescent="0.2">
      <c r="A26" s="31"/>
      <c r="B26" s="22"/>
      <c r="C26" s="22"/>
      <c r="D26" s="22"/>
      <c r="E26" s="22"/>
      <c r="F26" s="22"/>
      <c r="G26" s="22"/>
      <c r="H26" s="26" t="s">
        <v>50</v>
      </c>
      <c r="I26" s="22"/>
      <c r="J26" s="26" t="s">
        <v>37</v>
      </c>
      <c r="K26" s="22"/>
      <c r="L26" s="29" t="s">
        <v>6</v>
      </c>
      <c r="M26" s="8" t="s">
        <v>41</v>
      </c>
      <c r="N26" s="8" t="s">
        <v>42</v>
      </c>
      <c r="O26" s="7" t="s">
        <v>43</v>
      </c>
    </row>
    <row r="27" spans="1:15" ht="15.75" customHeight="1" x14ac:dyDescent="0.2">
      <c r="A27" s="31"/>
      <c r="B27" s="22"/>
      <c r="C27" s="22"/>
      <c r="D27" s="22"/>
      <c r="E27" s="22"/>
      <c r="F27" s="22"/>
      <c r="G27" s="22"/>
      <c r="H27" s="26" t="s">
        <v>51</v>
      </c>
      <c r="I27" s="26"/>
      <c r="J27" s="26" t="s">
        <v>52</v>
      </c>
      <c r="K27" s="26"/>
      <c r="L27" s="29"/>
      <c r="M27" s="8" t="s">
        <v>45</v>
      </c>
      <c r="N27" s="8" t="s">
        <v>46</v>
      </c>
      <c r="O27" s="2"/>
    </row>
    <row r="28" spans="1:15" ht="15.75" customHeight="1" x14ac:dyDescent="0.2">
      <c r="A28" s="31"/>
      <c r="B28" s="22" t="s">
        <v>60</v>
      </c>
      <c r="C28" s="22"/>
      <c r="D28" s="22"/>
      <c r="E28" s="22"/>
      <c r="F28" s="22"/>
      <c r="G28" s="22"/>
      <c r="H28" s="22"/>
      <c r="I28" s="22"/>
      <c r="J28" s="22"/>
      <c r="K28" s="22"/>
      <c r="L28" s="9"/>
      <c r="M28" s="9"/>
      <c r="N28" s="9"/>
      <c r="O28" s="33"/>
    </row>
    <row r="29" spans="1:15" ht="15.75" customHeight="1" x14ac:dyDescent="0.2">
      <c r="A29" s="31">
        <v>614520</v>
      </c>
      <c r="B29" s="22">
        <v>1</v>
      </c>
      <c r="C29" s="22" t="s">
        <v>61</v>
      </c>
      <c r="D29" s="22"/>
      <c r="E29" s="22"/>
      <c r="F29" s="22"/>
      <c r="G29" s="22"/>
      <c r="H29" s="37">
        <v>0</v>
      </c>
      <c r="J29" s="37">
        <v>0</v>
      </c>
      <c r="K29" s="37"/>
      <c r="L29" s="27">
        <v>0</v>
      </c>
      <c r="M29" s="66">
        <f>H29*L29+J29*L29</f>
        <v>0</v>
      </c>
      <c r="N29" s="66">
        <f>M29*'FRINGE RATES'!E7</f>
        <v>0</v>
      </c>
      <c r="O29" s="66">
        <f>M29+N29</f>
        <v>0</v>
      </c>
    </row>
    <row r="30" spans="1:15" ht="15.75" customHeight="1" x14ac:dyDescent="0.2">
      <c r="A30" s="31">
        <v>614520</v>
      </c>
      <c r="B30" s="22">
        <v>2</v>
      </c>
      <c r="C30" s="22" t="s">
        <v>61</v>
      </c>
      <c r="D30" s="22"/>
      <c r="E30" s="22"/>
      <c r="F30" s="22"/>
      <c r="G30" s="22"/>
      <c r="H30" s="37">
        <v>0</v>
      </c>
      <c r="J30" s="37">
        <v>0</v>
      </c>
      <c r="K30" s="37"/>
      <c r="L30" s="27">
        <v>0</v>
      </c>
      <c r="M30" s="66">
        <f>H30*L30+J30*L30</f>
        <v>0</v>
      </c>
      <c r="N30" s="66">
        <f>M30*'FRINGE RATES'!E7</f>
        <v>0</v>
      </c>
      <c r="O30" s="66">
        <f>M30+N30</f>
        <v>0</v>
      </c>
    </row>
    <row r="31" spans="1:15" ht="15.75" customHeight="1" x14ac:dyDescent="0.2">
      <c r="A31" s="31">
        <v>614520</v>
      </c>
      <c r="B31" s="22">
        <v>3</v>
      </c>
      <c r="C31" s="22" t="s">
        <v>61</v>
      </c>
      <c r="D31" s="22"/>
      <c r="E31" s="22"/>
      <c r="F31" s="22"/>
      <c r="G31" s="22"/>
      <c r="H31" s="37">
        <v>0</v>
      </c>
      <c r="J31" s="37">
        <v>0</v>
      </c>
      <c r="K31" s="37"/>
      <c r="L31" s="27">
        <v>0</v>
      </c>
      <c r="M31" s="66">
        <f>H31*L31+J31*L31</f>
        <v>0</v>
      </c>
      <c r="N31" s="66">
        <f>M31*'FRINGE RATES'!E7</f>
        <v>0</v>
      </c>
      <c r="O31" s="66">
        <f>M31+N31</f>
        <v>0</v>
      </c>
    </row>
    <row r="32" spans="1:15" ht="15.75" customHeight="1" x14ac:dyDescent="0.2">
      <c r="A32" s="31">
        <v>614520</v>
      </c>
      <c r="B32" s="22">
        <v>4</v>
      </c>
      <c r="C32" s="22" t="s">
        <v>61</v>
      </c>
      <c r="D32" s="22"/>
      <c r="E32" s="22"/>
      <c r="F32" s="22"/>
      <c r="G32" s="22"/>
      <c r="H32" s="37">
        <v>0</v>
      </c>
      <c r="J32" s="37">
        <v>0</v>
      </c>
      <c r="K32" s="37"/>
      <c r="L32" s="27">
        <v>0</v>
      </c>
      <c r="M32" s="66">
        <f>H32*L32+J32*L32</f>
        <v>0</v>
      </c>
      <c r="N32" s="66">
        <f>M32*'FRINGE RATES'!E7</f>
        <v>0</v>
      </c>
      <c r="O32" s="66">
        <f>M32+N32</f>
        <v>0</v>
      </c>
    </row>
    <row r="33" spans="1:15" ht="15.75" customHeight="1" x14ac:dyDescent="0.2">
      <c r="A33" s="31"/>
      <c r="B33" s="22"/>
      <c r="C33" s="22"/>
      <c r="D33" s="22"/>
      <c r="E33" s="22"/>
      <c r="F33" s="22"/>
      <c r="G33" s="22"/>
      <c r="H33" s="19"/>
      <c r="I33" s="19"/>
      <c r="J33" s="19"/>
      <c r="K33" s="19"/>
      <c r="L33" s="80"/>
      <c r="M33" s="19"/>
      <c r="N33" s="19"/>
      <c r="O33" s="19"/>
    </row>
    <row r="34" spans="1:15" ht="15.75" customHeight="1" x14ac:dyDescent="0.2">
      <c r="A34" s="31">
        <v>614120</v>
      </c>
      <c r="B34" s="22">
        <v>5</v>
      </c>
      <c r="C34" s="22" t="s">
        <v>64</v>
      </c>
      <c r="D34" s="22"/>
      <c r="E34" s="22"/>
      <c r="F34" s="22"/>
      <c r="G34" s="22"/>
      <c r="H34" s="37">
        <v>0</v>
      </c>
      <c r="J34" s="37">
        <v>0</v>
      </c>
      <c r="K34" s="37"/>
      <c r="L34" s="27">
        <v>0</v>
      </c>
      <c r="M34" s="66">
        <f>H34*L34+J34*L34</f>
        <v>0</v>
      </c>
      <c r="N34" s="66">
        <f>M34*'FRINGE RATES'!E9</f>
        <v>0</v>
      </c>
      <c r="O34" s="66">
        <f>M34+N34</f>
        <v>0</v>
      </c>
    </row>
    <row r="35" spans="1:15" ht="15.75" customHeight="1" x14ac:dyDescent="0.2">
      <c r="A35" s="31">
        <v>614120</v>
      </c>
      <c r="B35" s="22">
        <v>6</v>
      </c>
      <c r="C35" s="22" t="s">
        <v>64</v>
      </c>
      <c r="D35" s="22"/>
      <c r="E35" s="22"/>
      <c r="F35" s="22"/>
      <c r="G35" s="22"/>
      <c r="H35" s="37">
        <v>0</v>
      </c>
      <c r="J35" s="37">
        <v>0</v>
      </c>
      <c r="K35" s="37"/>
      <c r="L35" s="27">
        <v>0</v>
      </c>
      <c r="M35" s="66">
        <f>H35*L35+J35*L35</f>
        <v>0</v>
      </c>
      <c r="N35" s="66">
        <f>M35*'FRINGE RATES'!E9</f>
        <v>0</v>
      </c>
      <c r="O35" s="66">
        <f>M35+N35</f>
        <v>0</v>
      </c>
    </row>
    <row r="36" spans="1:15" ht="15.75" customHeight="1" x14ac:dyDescent="0.2">
      <c r="A36" s="31"/>
      <c r="B36" s="2"/>
      <c r="C36" s="22"/>
      <c r="D36" s="22"/>
      <c r="E36" s="2"/>
      <c r="F36" s="2"/>
      <c r="G36" s="2"/>
      <c r="H36" s="23"/>
      <c r="I36" s="19"/>
      <c r="J36" s="22"/>
      <c r="K36" s="19"/>
      <c r="L36" s="9"/>
      <c r="M36" s="9"/>
      <c r="N36" s="9"/>
      <c r="O36" s="11"/>
    </row>
    <row r="37" spans="1:15" ht="15.75" customHeight="1" x14ac:dyDescent="0.2">
      <c r="A37" s="31"/>
      <c r="B37" s="86" t="s">
        <v>63</v>
      </c>
      <c r="C37" s="85"/>
      <c r="D37" s="85"/>
      <c r="E37" s="86"/>
      <c r="F37" s="86"/>
      <c r="G37" s="86"/>
      <c r="H37" s="85"/>
      <c r="I37" s="85"/>
      <c r="J37" s="85"/>
      <c r="K37" s="89"/>
      <c r="L37" s="87"/>
      <c r="M37" s="96">
        <f>SUM(M29:M35)</f>
        <v>0</v>
      </c>
      <c r="N37" s="96">
        <f>SUM(N29:N35)</f>
        <v>0</v>
      </c>
      <c r="O37" s="96">
        <f>SUM(O29:O35)</f>
        <v>0</v>
      </c>
    </row>
    <row r="38" spans="1:15" ht="15.75" customHeight="1" x14ac:dyDescent="0.2">
      <c r="A38" s="31"/>
      <c r="B38" s="39"/>
    </row>
    <row r="39" spans="1:15" ht="15.75" customHeight="1" x14ac:dyDescent="0.2">
      <c r="A39" s="31"/>
      <c r="B39" s="2"/>
      <c r="C39" s="22"/>
      <c r="D39" s="22"/>
      <c r="E39" s="2"/>
      <c r="F39" s="2"/>
      <c r="G39" s="2"/>
      <c r="H39" s="2"/>
      <c r="J39" s="2"/>
      <c r="L39" s="9"/>
      <c r="M39" s="9"/>
      <c r="N39" s="9"/>
      <c r="O39" s="11"/>
    </row>
    <row r="40" spans="1:15" ht="15.75" customHeight="1" x14ac:dyDescent="0.2">
      <c r="A40" s="31"/>
      <c r="B40" s="86" t="s">
        <v>13</v>
      </c>
      <c r="C40" s="85"/>
      <c r="D40" s="85"/>
      <c r="E40" s="86"/>
      <c r="F40" s="86"/>
      <c r="G40" s="86"/>
      <c r="H40" s="86"/>
      <c r="I40" s="85"/>
      <c r="J40" s="86"/>
      <c r="K40" s="89"/>
      <c r="L40" s="87"/>
      <c r="M40" s="96">
        <f>+SUM(M15+M37+M25)</f>
        <v>0</v>
      </c>
      <c r="N40" s="96">
        <f>+SUM(N15+N37+N25)</f>
        <v>0</v>
      </c>
      <c r="O40" s="96">
        <f>+SUM(O15+O37+O25)</f>
        <v>0</v>
      </c>
    </row>
    <row r="41" spans="1:15" ht="15.75" customHeight="1" x14ac:dyDescent="0.2">
      <c r="A41" s="31"/>
      <c r="B41" s="2"/>
      <c r="C41" s="22"/>
      <c r="D41" s="22"/>
      <c r="E41" s="2"/>
      <c r="F41" s="2"/>
      <c r="G41" s="2"/>
      <c r="H41" s="2"/>
      <c r="J41" s="2"/>
      <c r="L41" s="9"/>
      <c r="M41" s="9"/>
      <c r="N41" s="9"/>
      <c r="O41" s="10"/>
    </row>
    <row r="42" spans="1:15" ht="15.75" customHeight="1" x14ac:dyDescent="0.2">
      <c r="A42" s="31"/>
      <c r="B42" s="22" t="s">
        <v>218</v>
      </c>
      <c r="C42" s="22"/>
      <c r="D42" s="22"/>
      <c r="E42" s="2"/>
      <c r="F42" s="2"/>
      <c r="G42" s="2"/>
      <c r="H42" s="2"/>
      <c r="I42" s="22"/>
      <c r="J42" s="2"/>
      <c r="K42" s="9"/>
      <c r="L42" s="9"/>
      <c r="M42" s="9"/>
      <c r="N42" s="9"/>
      <c r="O42" s="10"/>
    </row>
    <row r="43" spans="1:15" ht="15.75" customHeight="1" x14ac:dyDescent="0.2">
      <c r="A43" s="31">
        <v>750000</v>
      </c>
      <c r="B43" s="2">
        <v>1</v>
      </c>
      <c r="C43" s="68"/>
      <c r="D43" s="68"/>
      <c r="E43" s="69"/>
      <c r="F43" s="69"/>
      <c r="G43" s="69"/>
      <c r="H43" s="69"/>
      <c r="I43" s="68"/>
      <c r="J43" s="69"/>
      <c r="K43" s="9"/>
      <c r="L43" s="9"/>
      <c r="M43" s="9"/>
      <c r="N43" s="9"/>
      <c r="O43" s="73">
        <v>0</v>
      </c>
    </row>
    <row r="44" spans="1:15" ht="15.75" customHeight="1" x14ac:dyDescent="0.2">
      <c r="A44" s="31">
        <v>750000</v>
      </c>
      <c r="B44" s="2">
        <v>2</v>
      </c>
      <c r="C44" s="68"/>
      <c r="D44" s="68"/>
      <c r="E44" s="69"/>
      <c r="F44" s="69"/>
      <c r="G44" s="69"/>
      <c r="H44" s="69"/>
      <c r="I44" s="68"/>
      <c r="J44" s="69"/>
      <c r="K44" s="9"/>
      <c r="L44" s="9"/>
      <c r="M44" s="9"/>
      <c r="N44" s="9"/>
      <c r="O44" s="73">
        <v>0</v>
      </c>
    </row>
    <row r="45" spans="1:15" ht="15.75" customHeight="1" x14ac:dyDescent="0.2">
      <c r="A45" s="31">
        <v>750000</v>
      </c>
      <c r="B45" s="2">
        <v>3</v>
      </c>
      <c r="C45" s="68"/>
      <c r="D45" s="68"/>
      <c r="E45" s="69"/>
      <c r="F45" s="69"/>
      <c r="G45" s="69"/>
      <c r="H45" s="69"/>
      <c r="I45" s="68"/>
      <c r="J45" s="69"/>
      <c r="K45" s="9"/>
      <c r="L45" s="9"/>
      <c r="M45" s="9"/>
      <c r="N45" s="9"/>
      <c r="O45" s="73">
        <v>0</v>
      </c>
    </row>
    <row r="46" spans="1:15" ht="15.75" customHeight="1" x14ac:dyDescent="0.2">
      <c r="A46" s="31">
        <v>750000</v>
      </c>
      <c r="B46" s="2">
        <v>4</v>
      </c>
      <c r="C46" s="68"/>
      <c r="D46" s="68"/>
      <c r="E46" s="69"/>
      <c r="F46" s="69"/>
      <c r="G46" s="69"/>
      <c r="H46" s="69"/>
      <c r="I46" s="68"/>
      <c r="J46" s="69"/>
      <c r="K46" s="9"/>
      <c r="L46" s="9"/>
      <c r="M46" s="9"/>
      <c r="N46" s="9"/>
      <c r="O46" s="73">
        <v>0</v>
      </c>
    </row>
    <row r="47" spans="1:15" ht="15.75" customHeight="1" x14ac:dyDescent="0.2">
      <c r="A47" s="31">
        <v>750000</v>
      </c>
      <c r="B47" s="2">
        <v>5</v>
      </c>
      <c r="C47" s="68"/>
      <c r="D47" s="68"/>
      <c r="E47" s="69"/>
      <c r="F47" s="69"/>
      <c r="G47" s="69"/>
      <c r="H47" s="69"/>
      <c r="I47" s="68"/>
      <c r="J47" s="69"/>
      <c r="K47" s="9"/>
      <c r="L47" s="9"/>
      <c r="M47" s="9"/>
      <c r="N47" s="9"/>
      <c r="O47" s="73">
        <v>0</v>
      </c>
    </row>
    <row r="48" spans="1:15" x14ac:dyDescent="0.2">
      <c r="A48" s="31"/>
      <c r="B48" s="2"/>
      <c r="C48" s="2"/>
      <c r="D48" s="2"/>
      <c r="E48" s="2"/>
      <c r="F48" s="2"/>
      <c r="G48" s="2"/>
      <c r="H48" s="2"/>
      <c r="J48" s="2"/>
      <c r="L48" s="9"/>
      <c r="M48" s="9"/>
      <c r="N48" s="9"/>
      <c r="O48" s="10"/>
    </row>
    <row r="49" spans="1:15" ht="15.75" customHeight="1" x14ac:dyDescent="0.2">
      <c r="A49" s="31"/>
      <c r="B49" s="86" t="s">
        <v>14</v>
      </c>
      <c r="C49" s="85"/>
      <c r="D49" s="85"/>
      <c r="E49" s="86"/>
      <c r="F49" s="86"/>
      <c r="G49" s="86"/>
      <c r="H49" s="86"/>
      <c r="I49" s="85"/>
      <c r="J49" s="86"/>
      <c r="K49" s="87"/>
      <c r="L49" s="87"/>
      <c r="M49" s="87"/>
      <c r="N49" s="87"/>
      <c r="O49" s="96">
        <f>+SUM(O43:O47)</f>
        <v>0</v>
      </c>
    </row>
    <row r="50" spans="1:15" ht="9" customHeight="1" x14ac:dyDescent="0.2">
      <c r="A50" s="31"/>
      <c r="B50" s="2"/>
      <c r="C50" s="22"/>
      <c r="D50" s="22"/>
      <c r="E50" s="2"/>
      <c r="F50" s="2"/>
      <c r="G50" s="2"/>
      <c r="H50" s="2"/>
      <c r="I50" s="22"/>
      <c r="J50" s="2"/>
      <c r="K50" s="9"/>
      <c r="L50" s="9"/>
      <c r="M50" s="9"/>
      <c r="N50" s="9"/>
      <c r="O50" s="10"/>
    </row>
    <row r="51" spans="1:15" ht="15.75" customHeight="1" x14ac:dyDescent="0.2">
      <c r="A51" s="31"/>
      <c r="B51" s="2" t="s">
        <v>31</v>
      </c>
      <c r="C51" s="22"/>
      <c r="D51" s="22"/>
      <c r="E51" s="2"/>
      <c r="F51" s="2"/>
      <c r="G51" s="2"/>
      <c r="H51" s="2"/>
      <c r="I51" s="22"/>
      <c r="J51" s="2"/>
      <c r="L51" s="2"/>
      <c r="M51" s="2"/>
      <c r="N51" s="9"/>
      <c r="O51" s="10"/>
    </row>
    <row r="52" spans="1:15" ht="15.75" customHeight="1" x14ac:dyDescent="0.2">
      <c r="A52" s="31">
        <v>731000</v>
      </c>
      <c r="B52" s="2">
        <v>1</v>
      </c>
      <c r="C52" s="22" t="s">
        <v>27</v>
      </c>
      <c r="D52" s="22"/>
      <c r="E52" s="22" t="s">
        <v>168</v>
      </c>
      <c r="F52" s="2"/>
      <c r="G52" s="12"/>
      <c r="H52" s="2"/>
      <c r="I52" s="27"/>
      <c r="J52" s="12"/>
      <c r="K52" s="12"/>
      <c r="L52" s="2"/>
      <c r="M52" s="12"/>
      <c r="N52" s="12"/>
      <c r="O52" s="73">
        <v>0</v>
      </c>
    </row>
    <row r="53" spans="1:15" ht="15.75" customHeight="1" x14ac:dyDescent="0.2">
      <c r="A53" s="31">
        <v>731310</v>
      </c>
      <c r="B53" s="2">
        <v>2</v>
      </c>
      <c r="C53" s="22" t="s">
        <v>32</v>
      </c>
      <c r="D53" s="22"/>
      <c r="E53" s="2"/>
      <c r="F53" s="2"/>
      <c r="G53" s="12"/>
      <c r="H53" s="2"/>
      <c r="I53" s="27"/>
      <c r="J53" s="12"/>
      <c r="L53" s="2"/>
      <c r="M53" s="2"/>
      <c r="N53" s="12"/>
      <c r="O53" s="73">
        <v>0</v>
      </c>
    </row>
    <row r="54" spans="1:15" ht="15.75" customHeight="1" x14ac:dyDescent="0.2">
      <c r="A54" s="31"/>
      <c r="B54" s="2"/>
      <c r="C54" s="22"/>
      <c r="D54" s="22"/>
      <c r="E54" s="2"/>
      <c r="F54" s="2"/>
      <c r="G54" s="2"/>
      <c r="H54" s="2"/>
      <c r="I54" s="22"/>
      <c r="J54" s="2"/>
      <c r="K54" s="9"/>
      <c r="L54" s="9"/>
      <c r="M54" s="9"/>
      <c r="N54" s="9"/>
      <c r="O54" s="10"/>
    </row>
    <row r="55" spans="1:15" ht="15.75" customHeight="1" x14ac:dyDescent="0.2">
      <c r="A55" s="31"/>
      <c r="B55" s="86" t="s">
        <v>15</v>
      </c>
      <c r="C55" s="85"/>
      <c r="D55" s="85"/>
      <c r="E55" s="86"/>
      <c r="F55" s="86"/>
      <c r="G55" s="86"/>
      <c r="H55" s="86"/>
      <c r="I55" s="85"/>
      <c r="J55" s="86"/>
      <c r="K55" s="87"/>
      <c r="L55" s="87"/>
      <c r="M55" s="87"/>
      <c r="N55" s="87"/>
      <c r="O55" s="96">
        <f>SUM(O52:O53)</f>
        <v>0</v>
      </c>
    </row>
    <row r="56" spans="1:15" ht="15.75" customHeight="1" x14ac:dyDescent="0.2">
      <c r="A56" s="31"/>
      <c r="B56" s="2"/>
      <c r="C56" s="22"/>
      <c r="D56" s="22"/>
      <c r="E56" s="2"/>
      <c r="F56" s="2"/>
      <c r="G56" s="2"/>
      <c r="H56" s="2"/>
      <c r="I56" s="22"/>
      <c r="J56" s="2"/>
      <c r="K56" s="9"/>
      <c r="L56" s="9"/>
      <c r="M56" s="9"/>
      <c r="N56" s="9"/>
      <c r="O56" s="10"/>
    </row>
    <row r="57" spans="1:15" ht="15.75" customHeight="1" x14ac:dyDescent="0.2">
      <c r="A57" s="31"/>
      <c r="B57" s="22" t="s">
        <v>104</v>
      </c>
      <c r="C57" s="22"/>
      <c r="D57" s="22"/>
      <c r="E57" s="22"/>
      <c r="F57" s="21"/>
      <c r="G57" s="22"/>
      <c r="H57" s="22"/>
      <c r="I57" s="22"/>
      <c r="J57" s="2"/>
      <c r="K57" s="9"/>
      <c r="L57" s="9"/>
      <c r="M57" s="9"/>
      <c r="N57" s="9"/>
      <c r="O57" s="10"/>
    </row>
    <row r="58" spans="1:15" ht="15.75" customHeight="1" x14ac:dyDescent="0.2">
      <c r="A58" s="31">
        <v>719549</v>
      </c>
      <c r="B58" s="22">
        <v>1</v>
      </c>
      <c r="C58" s="22" t="s">
        <v>33</v>
      </c>
      <c r="D58" s="22"/>
      <c r="E58" s="22"/>
      <c r="F58" s="21"/>
      <c r="G58" s="22"/>
      <c r="H58" s="22"/>
      <c r="I58" s="22"/>
      <c r="J58" s="2"/>
      <c r="K58" s="9"/>
      <c r="L58" s="9"/>
      <c r="M58" s="9"/>
      <c r="N58" s="9"/>
      <c r="O58" s="73">
        <v>0</v>
      </c>
    </row>
    <row r="59" spans="1:15" ht="15.75" customHeight="1" x14ac:dyDescent="0.2">
      <c r="A59" s="31">
        <v>731129</v>
      </c>
      <c r="B59" s="22">
        <v>2</v>
      </c>
      <c r="C59" s="22" t="s">
        <v>20</v>
      </c>
      <c r="D59" s="22"/>
      <c r="E59" s="22"/>
      <c r="F59" s="21"/>
      <c r="G59" s="22"/>
      <c r="H59" s="22"/>
      <c r="I59" s="22"/>
      <c r="J59" s="2"/>
      <c r="K59" s="9"/>
      <c r="L59" s="9"/>
      <c r="M59" s="9"/>
      <c r="N59" s="9"/>
      <c r="O59" s="73">
        <v>0</v>
      </c>
    </row>
    <row r="60" spans="1:15" ht="15.75" customHeight="1" x14ac:dyDescent="0.2">
      <c r="A60" s="31">
        <v>731159</v>
      </c>
      <c r="B60" s="22">
        <v>3</v>
      </c>
      <c r="C60" s="22" t="s">
        <v>21</v>
      </c>
      <c r="D60" s="22"/>
      <c r="E60" s="22"/>
      <c r="F60" s="21"/>
      <c r="G60" s="22"/>
      <c r="H60" s="22"/>
      <c r="I60" s="22"/>
      <c r="J60" s="2"/>
      <c r="K60" s="9"/>
      <c r="L60" s="9"/>
      <c r="M60" s="9"/>
      <c r="N60" s="9"/>
      <c r="O60" s="73">
        <v>0</v>
      </c>
    </row>
    <row r="61" spans="1:15" ht="15.75" customHeight="1" x14ac:dyDescent="0.2">
      <c r="A61" s="31">
        <v>729909</v>
      </c>
      <c r="B61" s="22">
        <v>4</v>
      </c>
      <c r="C61" s="22" t="s">
        <v>22</v>
      </c>
      <c r="D61" s="22"/>
      <c r="E61" s="22"/>
      <c r="F61" s="21"/>
      <c r="G61" s="22"/>
      <c r="H61" s="22"/>
      <c r="I61" s="22"/>
      <c r="J61" s="2"/>
      <c r="K61" s="9"/>
      <c r="L61" s="9"/>
      <c r="M61" s="9"/>
      <c r="N61" s="9"/>
      <c r="O61" s="73">
        <v>0</v>
      </c>
    </row>
    <row r="62" spans="1:15" ht="9" customHeight="1" x14ac:dyDescent="0.2">
      <c r="A62" s="31"/>
      <c r="B62" s="22"/>
      <c r="C62" s="22"/>
      <c r="D62" s="22"/>
      <c r="E62" s="22"/>
      <c r="F62" s="21"/>
      <c r="G62" s="22"/>
      <c r="H62" s="22"/>
      <c r="I62" s="22"/>
      <c r="J62" s="2"/>
      <c r="K62" s="9"/>
      <c r="L62" s="9"/>
      <c r="M62" s="9"/>
      <c r="N62" s="9"/>
      <c r="O62" s="10"/>
    </row>
    <row r="63" spans="1:15" ht="15.75" customHeight="1" x14ac:dyDescent="0.2">
      <c r="A63" s="31"/>
      <c r="B63" s="85" t="s">
        <v>103</v>
      </c>
      <c r="C63" s="85"/>
      <c r="D63" s="85"/>
      <c r="E63" s="85"/>
      <c r="F63" s="89"/>
      <c r="G63" s="85"/>
      <c r="H63" s="85"/>
      <c r="I63" s="85"/>
      <c r="J63" s="86"/>
      <c r="K63" s="87"/>
      <c r="L63" s="87"/>
      <c r="M63" s="87"/>
      <c r="N63" s="87"/>
      <c r="O63" s="96">
        <f>SUM(O58:O62)</f>
        <v>0</v>
      </c>
    </row>
    <row r="64" spans="1:15" ht="9" customHeight="1" x14ac:dyDescent="0.2">
      <c r="A64" s="31"/>
      <c r="B64" s="22"/>
      <c r="C64" s="22"/>
      <c r="D64" s="22"/>
      <c r="E64" s="22"/>
      <c r="F64" s="22"/>
      <c r="G64" s="22"/>
      <c r="H64" s="22"/>
      <c r="I64" s="22"/>
      <c r="J64" s="2"/>
      <c r="K64" s="9"/>
      <c r="L64" s="9"/>
      <c r="M64" s="9"/>
      <c r="N64" s="9"/>
      <c r="O64" s="10"/>
    </row>
    <row r="65" spans="1:15" ht="15.75" customHeight="1" x14ac:dyDescent="0.2">
      <c r="A65" s="31"/>
      <c r="B65" s="22" t="s">
        <v>23</v>
      </c>
      <c r="C65" s="22"/>
      <c r="D65" s="22"/>
      <c r="E65" s="22"/>
      <c r="F65" s="22"/>
      <c r="G65" s="22"/>
      <c r="H65" s="22"/>
      <c r="I65" s="22"/>
      <c r="J65" s="2"/>
      <c r="K65" s="9"/>
      <c r="L65" s="9"/>
      <c r="M65" s="9"/>
      <c r="N65" s="9"/>
      <c r="O65" s="10"/>
    </row>
    <row r="66" spans="1:15" ht="15.75" customHeight="1" x14ac:dyDescent="0.2">
      <c r="A66" s="31"/>
      <c r="B66" s="22">
        <v>1</v>
      </c>
      <c r="C66" s="124" t="s">
        <v>24</v>
      </c>
      <c r="D66" s="22"/>
      <c r="E66" s="22"/>
      <c r="F66" s="22"/>
      <c r="G66" s="22"/>
      <c r="H66" s="22"/>
      <c r="I66" s="22"/>
      <c r="J66" s="2"/>
      <c r="K66" s="9"/>
      <c r="L66" s="9"/>
      <c r="M66" s="9"/>
      <c r="N66" s="9"/>
      <c r="O66" s="127"/>
    </row>
    <row r="67" spans="1:15" ht="15.75" customHeight="1" x14ac:dyDescent="0.2">
      <c r="A67" s="31">
        <v>729900</v>
      </c>
      <c r="B67" s="22"/>
      <c r="C67" s="22" t="s">
        <v>54</v>
      </c>
      <c r="D67" s="22"/>
      <c r="E67" s="22"/>
      <c r="F67" s="22"/>
      <c r="G67" s="22"/>
      <c r="H67" s="22"/>
      <c r="I67" s="22"/>
      <c r="J67" s="2"/>
      <c r="K67" s="9"/>
      <c r="L67" s="9"/>
      <c r="M67" s="9"/>
      <c r="N67" s="9"/>
      <c r="O67" s="73">
        <v>0</v>
      </c>
    </row>
    <row r="68" spans="1:15" ht="15.75" customHeight="1" x14ac:dyDescent="0.2">
      <c r="A68" s="31">
        <v>753930</v>
      </c>
      <c r="B68" s="22"/>
      <c r="C68" s="22" t="s">
        <v>55</v>
      </c>
      <c r="D68" s="22"/>
      <c r="E68" s="22"/>
      <c r="F68" s="22"/>
      <c r="G68" s="22"/>
      <c r="H68" s="22"/>
      <c r="I68" s="22"/>
      <c r="J68" s="22"/>
      <c r="K68" s="9"/>
      <c r="L68" s="21"/>
      <c r="M68" s="9"/>
      <c r="N68" s="9"/>
      <c r="O68" s="73">
        <v>0</v>
      </c>
    </row>
    <row r="69" spans="1:15" ht="15.75" customHeight="1" x14ac:dyDescent="0.2">
      <c r="A69" s="31">
        <v>754534</v>
      </c>
      <c r="B69" s="22"/>
      <c r="C69" s="22" t="s">
        <v>56</v>
      </c>
      <c r="D69" s="22"/>
      <c r="E69" s="22"/>
      <c r="F69" s="22"/>
      <c r="G69" s="22"/>
      <c r="H69" s="22"/>
      <c r="I69" s="22"/>
      <c r="J69" s="22"/>
      <c r="K69" s="9"/>
      <c r="L69" s="21"/>
      <c r="M69" s="9"/>
      <c r="N69" s="9"/>
      <c r="O69" s="73">
        <v>0</v>
      </c>
    </row>
    <row r="70" spans="1:15" ht="15.75" customHeight="1" x14ac:dyDescent="0.2">
      <c r="A70" s="31"/>
      <c r="B70" s="22"/>
      <c r="C70" s="128" t="s">
        <v>126</v>
      </c>
      <c r="D70" s="128"/>
      <c r="E70" s="128"/>
      <c r="F70" s="128"/>
      <c r="G70" s="128"/>
      <c r="H70" s="128"/>
      <c r="I70" s="128"/>
      <c r="J70" s="128"/>
      <c r="K70" s="130"/>
      <c r="L70" s="129"/>
      <c r="M70" s="130"/>
      <c r="N70" s="130"/>
      <c r="O70" s="131">
        <f>SUM(O67:O69)</f>
        <v>0</v>
      </c>
    </row>
    <row r="71" spans="1:15" ht="15.75" customHeight="1" x14ac:dyDescent="0.2">
      <c r="A71" s="31">
        <v>720000</v>
      </c>
      <c r="B71" s="22">
        <v>2</v>
      </c>
      <c r="C71" s="22" t="s">
        <v>25</v>
      </c>
      <c r="D71" s="22"/>
      <c r="E71" s="22"/>
      <c r="F71" s="22"/>
      <c r="G71" s="22"/>
      <c r="H71" s="22"/>
      <c r="I71" s="22"/>
      <c r="J71" s="2"/>
      <c r="K71" s="9"/>
      <c r="L71" s="9"/>
      <c r="M71" s="9"/>
      <c r="N71" s="9"/>
      <c r="O71" s="73">
        <v>0</v>
      </c>
    </row>
    <row r="72" spans="1:15" ht="15.75" customHeight="1" x14ac:dyDescent="0.2">
      <c r="A72" s="31">
        <v>734100</v>
      </c>
      <c r="B72" s="22">
        <v>3</v>
      </c>
      <c r="C72" s="22" t="s">
        <v>36</v>
      </c>
      <c r="D72" s="22"/>
      <c r="E72" s="22"/>
      <c r="F72" s="22"/>
      <c r="G72" s="22"/>
      <c r="H72" s="22"/>
      <c r="I72" s="22"/>
      <c r="J72" s="2"/>
      <c r="K72" s="9"/>
      <c r="L72" s="9"/>
      <c r="M72" s="9"/>
      <c r="N72" s="9"/>
      <c r="O72" s="73">
        <v>0</v>
      </c>
    </row>
    <row r="73" spans="1:15" ht="15.75" customHeight="1" x14ac:dyDescent="0.2">
      <c r="A73" s="31">
        <v>732000</v>
      </c>
      <c r="B73" s="22">
        <v>4</v>
      </c>
      <c r="C73" s="22" t="s">
        <v>128</v>
      </c>
      <c r="D73" s="22"/>
      <c r="E73" s="22"/>
      <c r="F73" s="22"/>
      <c r="G73" s="22"/>
      <c r="H73" s="22"/>
      <c r="I73" s="22"/>
      <c r="J73" s="2"/>
      <c r="K73" s="9"/>
      <c r="L73" s="9"/>
      <c r="M73" s="9"/>
      <c r="N73" s="9"/>
      <c r="O73" s="73">
        <v>0</v>
      </c>
    </row>
    <row r="74" spans="1:15" ht="15.75" customHeight="1" x14ac:dyDescent="0.2">
      <c r="A74" s="31">
        <v>719535</v>
      </c>
      <c r="B74" s="22">
        <v>5</v>
      </c>
      <c r="C74" s="22" t="s">
        <v>130</v>
      </c>
      <c r="D74" s="22"/>
      <c r="E74" s="22"/>
      <c r="F74" s="22"/>
      <c r="G74" s="22"/>
      <c r="H74" s="22"/>
      <c r="I74" s="22"/>
      <c r="J74" s="2"/>
      <c r="K74" s="9"/>
      <c r="L74" s="9"/>
      <c r="M74" s="9"/>
      <c r="N74" s="9"/>
      <c r="O74" s="73">
        <v>0</v>
      </c>
    </row>
    <row r="75" spans="1:15" ht="15.75" customHeight="1" x14ac:dyDescent="0.2">
      <c r="A75" s="31">
        <v>719540</v>
      </c>
      <c r="B75" s="22">
        <v>6</v>
      </c>
      <c r="C75" s="22" t="s">
        <v>131</v>
      </c>
      <c r="D75" s="22"/>
      <c r="E75" s="22"/>
      <c r="F75" s="22"/>
      <c r="G75" s="22"/>
      <c r="H75" s="22"/>
      <c r="I75" s="22"/>
      <c r="J75" s="2"/>
      <c r="K75" s="9"/>
      <c r="L75" s="9"/>
      <c r="M75" s="9"/>
      <c r="N75" s="9"/>
      <c r="O75" s="73">
        <v>0</v>
      </c>
    </row>
    <row r="76" spans="1:15" ht="15.75" customHeight="1" x14ac:dyDescent="0.2">
      <c r="A76" s="31">
        <v>765900</v>
      </c>
      <c r="B76" s="22">
        <v>7</v>
      </c>
      <c r="C76" s="22" t="s">
        <v>57</v>
      </c>
      <c r="D76" s="22"/>
      <c r="E76" s="22"/>
      <c r="F76" s="22"/>
      <c r="G76" s="22"/>
      <c r="H76" s="22"/>
      <c r="I76" s="22"/>
      <c r="J76" s="2"/>
      <c r="K76" s="9"/>
      <c r="L76" s="9"/>
      <c r="M76" s="9"/>
      <c r="N76" s="9"/>
      <c r="O76" s="73">
        <v>0</v>
      </c>
    </row>
    <row r="77" spans="1:15" ht="15.75" customHeight="1" x14ac:dyDescent="0.2">
      <c r="A77" s="31">
        <v>786700</v>
      </c>
      <c r="B77" s="22">
        <v>8</v>
      </c>
      <c r="C77" s="22" t="s">
        <v>127</v>
      </c>
      <c r="D77" s="22"/>
      <c r="E77" s="22"/>
      <c r="F77" s="22"/>
      <c r="G77" s="22"/>
      <c r="H77" s="22"/>
      <c r="I77" s="22"/>
      <c r="J77" s="2"/>
      <c r="K77" s="9"/>
      <c r="L77" s="9"/>
      <c r="M77" s="9"/>
      <c r="N77" s="9"/>
      <c r="O77" s="73">
        <v>0</v>
      </c>
    </row>
    <row r="78" spans="1:15" x14ac:dyDescent="0.2">
      <c r="A78" s="31"/>
      <c r="B78" s="22"/>
      <c r="C78" s="22"/>
      <c r="D78" s="22"/>
      <c r="E78" s="22"/>
      <c r="F78" s="22"/>
      <c r="G78" s="22"/>
      <c r="H78" s="22"/>
      <c r="I78" s="22"/>
      <c r="J78" s="2"/>
      <c r="K78" s="9"/>
      <c r="L78" s="9"/>
      <c r="M78" s="9"/>
      <c r="N78" s="9"/>
      <c r="O78" s="10"/>
    </row>
    <row r="79" spans="1:15" ht="15.75" customHeight="1" x14ac:dyDescent="0.2">
      <c r="A79" s="31"/>
      <c r="B79" s="85" t="s">
        <v>16</v>
      </c>
      <c r="C79" s="85"/>
      <c r="D79" s="85"/>
      <c r="E79" s="85"/>
      <c r="F79" s="85"/>
      <c r="G79" s="85"/>
      <c r="H79" s="85"/>
      <c r="I79" s="85"/>
      <c r="J79" s="86"/>
      <c r="K79" s="87"/>
      <c r="L79" s="87"/>
      <c r="M79" s="87"/>
      <c r="N79" s="87"/>
      <c r="O79" s="96">
        <f>SUM(O70:O77)</f>
        <v>0</v>
      </c>
    </row>
    <row r="80" spans="1:15" ht="15.75" customHeight="1" x14ac:dyDescent="0.2">
      <c r="A80" s="31"/>
      <c r="B80" s="22"/>
      <c r="C80" s="22"/>
      <c r="D80" s="22"/>
      <c r="E80" s="22"/>
      <c r="F80" s="22"/>
      <c r="G80" s="22"/>
      <c r="H80" s="22"/>
      <c r="I80" s="22"/>
      <c r="J80" s="2"/>
      <c r="K80" s="9"/>
      <c r="L80" s="9"/>
      <c r="M80" s="9"/>
      <c r="N80" s="9"/>
      <c r="O80" s="10"/>
    </row>
    <row r="81" spans="1:15" ht="15.75" customHeight="1" x14ac:dyDescent="0.2">
      <c r="A81" s="31"/>
      <c r="B81" s="85" t="s">
        <v>11</v>
      </c>
      <c r="C81" s="85"/>
      <c r="D81" s="85"/>
      <c r="E81" s="85"/>
      <c r="F81" s="85"/>
      <c r="G81" s="85"/>
      <c r="H81" s="85"/>
      <c r="I81" s="85"/>
      <c r="J81" s="86"/>
      <c r="K81" s="87"/>
      <c r="L81" s="87"/>
      <c r="M81" s="87"/>
      <c r="N81" s="87"/>
      <c r="O81" s="96">
        <f>SUM(O40+O49+O55+O63+O79)</f>
        <v>0</v>
      </c>
    </row>
    <row r="82" spans="1:15" ht="15.75" customHeight="1" x14ac:dyDescent="0.2">
      <c r="A82" s="31"/>
      <c r="B82" s="25"/>
      <c r="C82" s="25"/>
      <c r="D82" s="25"/>
      <c r="E82" s="25"/>
      <c r="F82" s="25"/>
      <c r="G82" s="25"/>
      <c r="H82" s="25"/>
      <c r="O82" s="15"/>
    </row>
    <row r="83" spans="1:15" ht="15.75" customHeight="1" x14ac:dyDescent="0.2">
      <c r="A83" s="31">
        <v>786950</v>
      </c>
      <c r="B83" s="22" t="s">
        <v>26</v>
      </c>
      <c r="C83" s="22"/>
      <c r="D83" s="22"/>
      <c r="E83" s="22"/>
      <c r="I83" s="22" t="s">
        <v>34</v>
      </c>
      <c r="J83" s="68">
        <v>0.38</v>
      </c>
      <c r="L83" s="22" t="s">
        <v>35</v>
      </c>
      <c r="M83" s="70">
        <f>O81-(O49+O63+O75+O76)</f>
        <v>0</v>
      </c>
      <c r="N83" s="9"/>
      <c r="O83" s="74">
        <f>SUM(M83*J83)</f>
        <v>0</v>
      </c>
    </row>
    <row r="84" spans="1:15" x14ac:dyDescent="0.2">
      <c r="A84" s="30"/>
      <c r="B84" s="22"/>
      <c r="C84" s="22"/>
      <c r="D84" s="22"/>
      <c r="E84" s="22"/>
      <c r="F84" s="22"/>
      <c r="G84" s="22"/>
      <c r="H84" s="22"/>
      <c r="J84" s="2"/>
      <c r="K84" s="9"/>
      <c r="L84" s="9"/>
      <c r="M84" s="9"/>
      <c r="N84" s="9"/>
      <c r="O84" s="10"/>
    </row>
    <row r="85" spans="1:15" s="2" customFormat="1" ht="15.75" customHeight="1" x14ac:dyDescent="0.2">
      <c r="A85" s="30"/>
      <c r="B85" s="85" t="s">
        <v>12</v>
      </c>
      <c r="C85" s="85"/>
      <c r="D85" s="85"/>
      <c r="E85" s="85"/>
      <c r="F85" s="85"/>
      <c r="G85" s="85"/>
      <c r="H85" s="86"/>
      <c r="I85" s="86"/>
      <c r="J85" s="86"/>
      <c r="K85" s="87"/>
      <c r="L85" s="87"/>
      <c r="M85" s="87"/>
      <c r="N85" s="87"/>
      <c r="O85" s="88">
        <f>SUM(O81+O83)</f>
        <v>0</v>
      </c>
    </row>
    <row r="86" spans="1:15" x14ac:dyDescent="0.2">
      <c r="A86" s="13"/>
      <c r="B86" s="2"/>
      <c r="C86" s="2"/>
      <c r="D86" s="2"/>
      <c r="E86" s="2"/>
      <c r="F86" s="9"/>
      <c r="G86" s="2"/>
      <c r="H86" s="2"/>
      <c r="J86" s="2"/>
      <c r="L86" s="9"/>
      <c r="M86" s="9"/>
      <c r="N86" s="9"/>
      <c r="O86" s="9"/>
    </row>
    <row r="87" spans="1:15" x14ac:dyDescent="0.2">
      <c r="A87" s="13"/>
      <c r="B87" s="270" t="s">
        <v>5</v>
      </c>
      <c r="C87" s="270"/>
      <c r="D87" s="270"/>
      <c r="E87" s="270"/>
      <c r="F87" s="270"/>
      <c r="G87" s="270"/>
      <c r="H87" s="270"/>
      <c r="I87" s="270"/>
      <c r="J87" s="270"/>
      <c r="K87" s="270"/>
      <c r="L87" s="270"/>
      <c r="M87" s="270"/>
      <c r="N87" s="270"/>
      <c r="O87" s="270"/>
    </row>
    <row r="88" spans="1:15" x14ac:dyDescent="0.2">
      <c r="A88" s="13"/>
      <c r="B88" s="270"/>
      <c r="C88" s="270"/>
      <c r="D88" s="270"/>
      <c r="E88" s="270"/>
      <c r="F88" s="270"/>
      <c r="G88" s="270"/>
      <c r="H88" s="270"/>
      <c r="I88" s="270"/>
      <c r="J88" s="270"/>
      <c r="K88" s="270"/>
      <c r="L88" s="270"/>
      <c r="M88" s="270"/>
      <c r="N88" s="270"/>
      <c r="O88" s="270"/>
    </row>
    <row r="89" spans="1:15" x14ac:dyDescent="0.2">
      <c r="A89" s="13"/>
      <c r="B89" s="270"/>
      <c r="C89" s="270"/>
      <c r="D89" s="270"/>
      <c r="E89" s="270"/>
      <c r="F89" s="270"/>
      <c r="G89" s="270"/>
      <c r="H89" s="270"/>
      <c r="I89" s="270"/>
      <c r="J89" s="270"/>
      <c r="K89" s="270"/>
      <c r="L89" s="270"/>
      <c r="M89" s="270"/>
      <c r="N89" s="270"/>
      <c r="O89" s="270"/>
    </row>
    <row r="90" spans="1:15" x14ac:dyDescent="0.2">
      <c r="A90" s="13"/>
      <c r="B90" s="270"/>
      <c r="C90" s="270"/>
      <c r="D90" s="270"/>
      <c r="E90" s="270"/>
      <c r="F90" s="270"/>
      <c r="G90" s="270"/>
      <c r="H90" s="270"/>
      <c r="I90" s="270"/>
      <c r="J90" s="270"/>
      <c r="K90" s="270"/>
      <c r="L90" s="270"/>
      <c r="M90" s="270"/>
      <c r="N90" s="270"/>
      <c r="O90" s="270"/>
    </row>
    <row r="91" spans="1:15" x14ac:dyDescent="0.2">
      <c r="A91" s="13"/>
      <c r="B91" s="270"/>
      <c r="C91" s="270"/>
      <c r="D91" s="270"/>
      <c r="E91" s="270"/>
      <c r="F91" s="270"/>
      <c r="G91" s="270"/>
      <c r="H91" s="270"/>
      <c r="I91" s="270"/>
      <c r="J91" s="270"/>
      <c r="K91" s="270"/>
      <c r="L91" s="270"/>
      <c r="M91" s="270"/>
      <c r="N91" s="270"/>
      <c r="O91" s="270"/>
    </row>
    <row r="92" spans="1:15" x14ac:dyDescent="0.2">
      <c r="A92" s="13"/>
      <c r="B92" s="270"/>
      <c r="C92" s="270"/>
      <c r="D92" s="270"/>
      <c r="E92" s="270"/>
      <c r="F92" s="270"/>
      <c r="G92" s="270"/>
      <c r="H92" s="270"/>
      <c r="I92" s="270"/>
      <c r="J92" s="270"/>
      <c r="K92" s="270"/>
      <c r="L92" s="270"/>
      <c r="M92" s="270"/>
      <c r="N92" s="270"/>
      <c r="O92" s="270"/>
    </row>
    <row r="93" spans="1:15" x14ac:dyDescent="0.2">
      <c r="A93" s="13"/>
      <c r="B93" s="270"/>
      <c r="C93" s="270"/>
      <c r="D93" s="270"/>
      <c r="E93" s="270"/>
      <c r="F93" s="270"/>
      <c r="G93" s="270"/>
      <c r="H93" s="270"/>
      <c r="I93" s="270"/>
      <c r="J93" s="270"/>
      <c r="K93" s="270"/>
      <c r="L93" s="270"/>
      <c r="M93" s="270"/>
      <c r="N93" s="270"/>
      <c r="O93" s="270"/>
    </row>
    <row r="94" spans="1:15" x14ac:dyDescent="0.2">
      <c r="A94" s="13"/>
      <c r="B94" s="270"/>
      <c r="C94" s="270"/>
      <c r="D94" s="270"/>
      <c r="E94" s="270"/>
      <c r="F94" s="270"/>
      <c r="G94" s="270"/>
      <c r="H94" s="270"/>
      <c r="I94" s="270"/>
      <c r="J94" s="270"/>
      <c r="K94" s="270"/>
      <c r="L94" s="270"/>
      <c r="M94" s="270"/>
      <c r="N94" s="270"/>
      <c r="O94" s="270"/>
    </row>
    <row r="95" spans="1:15" x14ac:dyDescent="0.2">
      <c r="A95" s="13"/>
      <c r="B95" s="270"/>
      <c r="C95" s="270"/>
      <c r="D95" s="270"/>
      <c r="E95" s="270"/>
      <c r="F95" s="270"/>
      <c r="G95" s="270"/>
      <c r="H95" s="270"/>
      <c r="I95" s="270"/>
      <c r="J95" s="270"/>
      <c r="K95" s="270"/>
      <c r="L95" s="270"/>
      <c r="M95" s="270"/>
      <c r="N95" s="270"/>
      <c r="O95" s="270"/>
    </row>
    <row r="96" spans="1:15" x14ac:dyDescent="0.2">
      <c r="A96" s="13"/>
      <c r="B96" s="270"/>
      <c r="C96" s="270"/>
      <c r="D96" s="270"/>
      <c r="E96" s="270"/>
      <c r="F96" s="270"/>
      <c r="G96" s="270"/>
      <c r="H96" s="270"/>
      <c r="I96" s="270"/>
      <c r="J96" s="270"/>
      <c r="K96" s="270"/>
      <c r="L96" s="270"/>
      <c r="M96" s="270"/>
      <c r="N96" s="270"/>
      <c r="O96" s="270"/>
    </row>
    <row r="97" spans="1:15" x14ac:dyDescent="0.2">
      <c r="A97" s="13"/>
      <c r="B97" s="270"/>
      <c r="C97" s="270"/>
      <c r="D97" s="270"/>
      <c r="E97" s="270"/>
      <c r="F97" s="270"/>
      <c r="G97" s="270"/>
      <c r="H97" s="270"/>
      <c r="I97" s="270"/>
      <c r="J97" s="270"/>
      <c r="K97" s="270"/>
      <c r="L97" s="270"/>
      <c r="M97" s="270"/>
      <c r="N97" s="270"/>
      <c r="O97" s="270"/>
    </row>
    <row r="98" spans="1:15" ht="0.75" customHeight="1" x14ac:dyDescent="0.2">
      <c r="A98" s="13"/>
      <c r="B98" s="43"/>
      <c r="C98" s="43"/>
      <c r="D98" s="43"/>
      <c r="E98" s="43"/>
      <c r="F98" s="43"/>
      <c r="G98" s="43"/>
      <c r="H98" s="43"/>
      <c r="I98" s="43"/>
      <c r="J98" s="43"/>
      <c r="K98" s="43"/>
      <c r="L98" s="43"/>
      <c r="M98" s="43"/>
      <c r="N98" s="43"/>
      <c r="O98" s="43"/>
    </row>
    <row r="99" spans="1:15" x14ac:dyDescent="0.2">
      <c r="A99" s="13"/>
      <c r="B99" s="2"/>
      <c r="C99" s="2"/>
      <c r="D99" s="2"/>
      <c r="E99" s="2"/>
      <c r="F99" s="2"/>
      <c r="G99" s="2"/>
      <c r="H99" s="2"/>
      <c r="J99" s="2"/>
      <c r="L99" s="9"/>
      <c r="M99" s="9"/>
      <c r="N99" s="9"/>
      <c r="O99" s="9"/>
    </row>
    <row r="100" spans="1:15" x14ac:dyDescent="0.2">
      <c r="A100" s="13"/>
      <c r="B100" s="2"/>
      <c r="C100" s="2"/>
      <c r="D100" s="2"/>
      <c r="E100" s="2"/>
      <c r="F100" s="2"/>
      <c r="G100" s="2"/>
      <c r="H100" s="2"/>
      <c r="I100" s="49"/>
      <c r="J100" s="2"/>
      <c r="K100" s="49"/>
      <c r="L100" s="9"/>
      <c r="M100" s="9"/>
      <c r="N100" s="9"/>
      <c r="O100" s="9"/>
    </row>
    <row r="101" spans="1:15" x14ac:dyDescent="0.2">
      <c r="A101" s="13"/>
      <c r="B101" s="2"/>
      <c r="C101" s="2"/>
      <c r="D101" s="2"/>
      <c r="E101" s="2"/>
      <c r="F101" s="2"/>
      <c r="G101" s="2"/>
      <c r="H101" s="2"/>
      <c r="I101" s="43"/>
      <c r="J101" s="2"/>
      <c r="K101" s="43"/>
      <c r="L101" s="9"/>
      <c r="M101" s="9"/>
      <c r="N101" s="9"/>
      <c r="O101" s="2"/>
    </row>
    <row r="102" spans="1:15" x14ac:dyDescent="0.2">
      <c r="A102" s="13"/>
      <c r="B102" s="2"/>
      <c r="C102" s="2"/>
      <c r="D102" s="2"/>
      <c r="E102" s="2"/>
      <c r="F102" s="2"/>
      <c r="G102" s="2"/>
      <c r="H102" s="2"/>
      <c r="J102" s="2"/>
      <c r="K102" s="9"/>
      <c r="L102" s="9"/>
      <c r="M102" s="9"/>
      <c r="N102" s="9"/>
      <c r="O102" s="9"/>
    </row>
    <row r="103" spans="1:15" x14ac:dyDescent="0.2">
      <c r="A103" s="13"/>
      <c r="B103" s="2"/>
      <c r="C103" s="2"/>
      <c r="D103" s="2"/>
      <c r="E103" s="2"/>
      <c r="F103" s="2"/>
      <c r="G103" s="2"/>
      <c r="H103" s="2"/>
      <c r="J103" s="2"/>
      <c r="K103" s="9"/>
      <c r="L103" s="9"/>
      <c r="M103" s="9"/>
      <c r="N103" s="9"/>
      <c r="O103" s="2"/>
    </row>
    <row r="104" spans="1:15" x14ac:dyDescent="0.2">
      <c r="A104" s="13"/>
      <c r="B104" s="2"/>
      <c r="C104" s="2"/>
      <c r="D104" s="2"/>
      <c r="E104" s="2"/>
      <c r="F104" s="2"/>
      <c r="G104" s="2"/>
      <c r="H104" s="2"/>
      <c r="J104" s="9"/>
      <c r="K104" s="9"/>
      <c r="L104" s="9"/>
      <c r="M104" s="9"/>
      <c r="N104" s="9"/>
      <c r="O104" s="9"/>
    </row>
    <row r="105" spans="1:15" x14ac:dyDescent="0.2">
      <c r="A105" s="1"/>
      <c r="B105" s="2"/>
      <c r="C105" s="2"/>
      <c r="D105" s="2"/>
      <c r="E105" s="2"/>
      <c r="F105" s="2"/>
      <c r="G105" s="2"/>
      <c r="H105" s="2"/>
      <c r="J105" s="2"/>
      <c r="K105" s="9"/>
      <c r="L105" s="9"/>
      <c r="M105" s="9"/>
      <c r="N105" s="9"/>
      <c r="O105" s="2"/>
    </row>
    <row r="106" spans="1:15" x14ac:dyDescent="0.2">
      <c r="A106" s="1"/>
      <c r="B106" s="2"/>
      <c r="C106" s="2"/>
      <c r="D106" s="2"/>
      <c r="E106" s="2"/>
      <c r="F106" s="2"/>
      <c r="G106" s="2"/>
      <c r="H106" s="2"/>
      <c r="J106" s="2"/>
      <c r="K106" s="9"/>
      <c r="L106" s="9"/>
      <c r="M106" s="9"/>
      <c r="N106" s="9"/>
      <c r="O106" s="9"/>
    </row>
    <row r="107" spans="1:15" x14ac:dyDescent="0.2">
      <c r="K107" s="9"/>
    </row>
    <row r="108" spans="1:15" x14ac:dyDescent="0.2">
      <c r="K108" s="9"/>
    </row>
    <row r="109" spans="1:15" x14ac:dyDescent="0.2">
      <c r="K109" s="9"/>
    </row>
    <row r="110" spans="1:15" x14ac:dyDescent="0.2">
      <c r="K110" s="9"/>
    </row>
    <row r="111" spans="1:15" x14ac:dyDescent="0.2">
      <c r="I111" s="9"/>
      <c r="K111" s="9"/>
    </row>
    <row r="112" spans="1:15" x14ac:dyDescent="0.2">
      <c r="K112" s="9"/>
    </row>
    <row r="113" spans="11:11" x14ac:dyDescent="0.2">
      <c r="K113" s="9"/>
    </row>
  </sheetData>
  <sheetProtection algorithmName="SHA-512" hashValue="dC02xTTxspF/yLTBp6rNNuGCQEFcl4bUY+A/XDHwnorefxByjVVoCzkA/1UQccGWd79pXKIQUucgrzgjk9YSmA==" saltValue="A4SGx+16ASvrxI+K+9+oGA==" spinCount="100000" sheet="1" formatColumns="0"/>
  <mergeCells count="4">
    <mergeCell ref="B87:O97"/>
    <mergeCell ref="I1:K1"/>
    <mergeCell ref="M1:N1"/>
    <mergeCell ref="A2:H2"/>
  </mergeCells>
  <phoneticPr fontId="2" type="noConversion"/>
  <printOptions gridLines="1"/>
  <pageMargins left="0.25297619047619002" right="0.25" top="0.75" bottom="0.75" header="0.3" footer="0.3"/>
  <pageSetup scale="50" orientation="landscape" r:id="rId1"/>
  <headerFooter>
    <oddHeader>&amp;C&amp;"Tahoma,Regular"Appalachian State University - Office of Sponsored Programs</oddHeader>
    <oddFooter>&amp;CPage &amp;P&amp;Rversion 07/2023</oddFooter>
  </headerFooter>
  <ignoredErrors>
    <ignoredError sqref="C9:C13" unlockedFormula="1" emptyCellReference="1"/>
    <ignoredError sqref="O63 O37 M37:N37" emptyCellReference="1"/>
    <ignoredError sqref="C19:C23" unlockedFormula="1"/>
  </ignoredErrors>
  <legacyDrawing r:id="rId2"/>
  <extLst>
    <ext xmlns:mx="http://schemas.microsoft.com/office/mac/excel/2008/main" uri="{64002731-A6B0-56B0-2670-7721B7C09600}">
      <mx:PLV Mode="1" OnePage="0" WScale="55"/>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O112"/>
  <sheetViews>
    <sheetView view="pageLayout" zoomScale="70" zoomScaleNormal="70" zoomScaleSheetLayoutView="70" zoomScalePageLayoutView="70" workbookViewId="0">
      <selection activeCell="H8" sqref="H8"/>
    </sheetView>
  </sheetViews>
  <sheetFormatPr defaultColWidth="14.42578125" defaultRowHeight="15" x14ac:dyDescent="0.2"/>
  <cols>
    <col min="1" max="1" width="14.42578125" style="64"/>
    <col min="2" max="2" width="6.28515625" style="25" customWidth="1"/>
    <col min="3" max="5" width="14.42578125" style="25"/>
    <col min="6" max="6" width="18.42578125" style="25" customWidth="1"/>
    <col min="7" max="7" width="8.42578125" style="25" customWidth="1"/>
    <col min="8" max="8" width="15.5703125" style="25" customWidth="1"/>
    <col min="9" max="9" width="7" style="22" customWidth="1"/>
    <col min="10" max="10" width="14.7109375" style="25" customWidth="1"/>
    <col min="11" max="11" width="5.42578125" style="22" customWidth="1"/>
    <col min="12" max="12" width="16.28515625" style="25" customWidth="1"/>
    <col min="13" max="13" width="19.140625" style="25" customWidth="1"/>
    <col min="14" max="14" width="17.42578125" style="25" customWidth="1"/>
    <col min="15" max="15" width="19.7109375" style="25" customWidth="1"/>
    <col min="16" max="16384" width="14.42578125" style="25"/>
  </cols>
  <sheetData>
    <row r="1" spans="1:15" ht="25.5" x14ac:dyDescent="0.35">
      <c r="A1" s="92" t="s">
        <v>8</v>
      </c>
      <c r="B1" s="93"/>
      <c r="C1" s="93"/>
      <c r="D1" s="93"/>
      <c r="E1" s="93"/>
      <c r="F1" s="93"/>
      <c r="G1" s="93"/>
      <c r="H1" s="93"/>
      <c r="I1" s="273" t="s">
        <v>171</v>
      </c>
      <c r="J1" s="274"/>
      <c r="K1" s="274"/>
      <c r="L1" s="260"/>
      <c r="M1" s="275" t="s">
        <v>172</v>
      </c>
      <c r="N1" s="276"/>
      <c r="O1" s="260"/>
    </row>
    <row r="2" spans="1:15" ht="15.75" customHeight="1" x14ac:dyDescent="0.2">
      <c r="A2" s="271" t="s">
        <v>226</v>
      </c>
      <c r="B2" s="272"/>
      <c r="C2" s="272"/>
      <c r="D2" s="272"/>
      <c r="E2" s="272"/>
      <c r="F2" s="272"/>
      <c r="G2" s="272"/>
      <c r="H2" s="272"/>
      <c r="I2" s="153" t="s">
        <v>29</v>
      </c>
      <c r="J2" s="151"/>
      <c r="K2" s="152"/>
      <c r="L2" s="87"/>
      <c r="M2" s="87"/>
      <c r="N2" s="86"/>
      <c r="O2" s="86"/>
    </row>
    <row r="3" spans="1:15" ht="15" customHeight="1" x14ac:dyDescent="0.2">
      <c r="A3" s="53" t="s">
        <v>53</v>
      </c>
      <c r="B3" s="69" t="str">
        <f>'NSF FY 23-24'!B3</f>
        <v>insert title</v>
      </c>
      <c r="C3" s="68"/>
      <c r="D3" s="68"/>
      <c r="E3" s="68"/>
      <c r="F3" s="68"/>
      <c r="G3" s="68"/>
      <c r="H3" s="68"/>
      <c r="I3" s="75"/>
      <c r="J3" s="75"/>
      <c r="K3" s="75"/>
      <c r="L3" s="75"/>
      <c r="M3" s="75"/>
      <c r="N3" s="68"/>
      <c r="O3" s="68"/>
    </row>
    <row r="4" spans="1:15" x14ac:dyDescent="0.2">
      <c r="A4" s="54"/>
      <c r="B4" s="24"/>
      <c r="C4" s="24"/>
      <c r="D4" s="24"/>
      <c r="E4" s="24"/>
      <c r="F4" s="24"/>
      <c r="G4" s="24"/>
      <c r="H4" s="24"/>
      <c r="I4" s="24"/>
      <c r="J4" s="24"/>
      <c r="K4" s="55"/>
      <c r="L4" s="55"/>
      <c r="M4" s="55"/>
      <c r="N4" s="55"/>
      <c r="O4" s="24"/>
    </row>
    <row r="5" spans="1:15" ht="15.75" customHeight="1" x14ac:dyDescent="0.2">
      <c r="A5" s="56"/>
      <c r="B5" s="22"/>
      <c r="C5" s="22"/>
      <c r="D5" s="22"/>
      <c r="E5" s="22"/>
      <c r="F5" s="22"/>
      <c r="G5" s="22"/>
      <c r="H5" s="26" t="s">
        <v>38</v>
      </c>
      <c r="I5" s="45" t="s">
        <v>39</v>
      </c>
      <c r="J5" s="26" t="s">
        <v>37</v>
      </c>
      <c r="K5" s="45" t="s">
        <v>39</v>
      </c>
      <c r="L5" s="29" t="s">
        <v>40</v>
      </c>
      <c r="M5" s="29" t="s">
        <v>41</v>
      </c>
      <c r="N5" s="29" t="s">
        <v>42</v>
      </c>
      <c r="O5" s="26" t="s">
        <v>43</v>
      </c>
    </row>
    <row r="6" spans="1:15" ht="15.75" customHeight="1" x14ac:dyDescent="0.2">
      <c r="A6" s="57"/>
      <c r="B6" s="22"/>
      <c r="C6" s="22"/>
      <c r="D6" s="22"/>
      <c r="E6" s="22"/>
      <c r="F6" s="22"/>
      <c r="G6" s="22"/>
      <c r="H6" s="26" t="s">
        <v>44</v>
      </c>
      <c r="I6" s="26"/>
      <c r="J6" s="26" t="s">
        <v>44</v>
      </c>
      <c r="K6" s="26"/>
      <c r="L6" s="29"/>
      <c r="M6" s="29" t="s">
        <v>45</v>
      </c>
      <c r="N6" s="29" t="s">
        <v>46</v>
      </c>
      <c r="O6" s="22"/>
    </row>
    <row r="7" spans="1:15" ht="15.75" customHeight="1" x14ac:dyDescent="0.2">
      <c r="A7" s="30" t="s">
        <v>47</v>
      </c>
      <c r="B7" s="22" t="s">
        <v>65</v>
      </c>
      <c r="C7" s="22"/>
      <c r="D7" s="22"/>
      <c r="E7" s="22"/>
      <c r="F7" s="22"/>
      <c r="G7" s="22"/>
      <c r="H7" s="22"/>
      <c r="J7" s="22"/>
      <c r="L7" s="21"/>
      <c r="M7" s="21"/>
      <c r="N7" s="21"/>
      <c r="O7" s="20"/>
    </row>
    <row r="8" spans="1:15" ht="15.75" customHeight="1" x14ac:dyDescent="0.2">
      <c r="A8" s="31">
        <v>611180</v>
      </c>
      <c r="B8" s="22">
        <v>1</v>
      </c>
      <c r="C8" s="69" t="str">
        <f>'NSF FY 23-24'!C8</f>
        <v>insert name</v>
      </c>
      <c r="D8" s="68"/>
      <c r="E8" s="68"/>
      <c r="F8" s="68"/>
      <c r="G8" s="22"/>
      <c r="H8" s="76">
        <v>0</v>
      </c>
      <c r="I8" s="71">
        <f t="shared" ref="I8:I13" si="0">H8*9</f>
        <v>0</v>
      </c>
      <c r="J8" s="76">
        <v>0</v>
      </c>
      <c r="K8" s="71">
        <f t="shared" ref="K8:K13" si="1">J8*3</f>
        <v>0</v>
      </c>
      <c r="L8" s="33">
        <f>('NSF FY 26-27'!L8)*0.03+('NSF FY 26-27'!L8)</f>
        <v>0</v>
      </c>
      <c r="M8" s="66">
        <f t="shared" ref="M8:M13" si="2">L8*H8+L8/9*3*J8</f>
        <v>0</v>
      </c>
      <c r="N8" s="146">
        <f>M8*'FRINGE RATES'!F3</f>
        <v>0</v>
      </c>
      <c r="O8" s="66">
        <f t="shared" ref="O8:O13" si="3">N8+M8</f>
        <v>0</v>
      </c>
    </row>
    <row r="9" spans="1:15" ht="15.75" customHeight="1" x14ac:dyDescent="0.2">
      <c r="A9" s="31">
        <v>611180</v>
      </c>
      <c r="B9" s="22">
        <v>2</v>
      </c>
      <c r="C9" s="69" t="str">
        <f>'NSF FY 23-24'!C9</f>
        <v>insert name</v>
      </c>
      <c r="D9" s="68"/>
      <c r="E9" s="68"/>
      <c r="F9" s="68"/>
      <c r="G9" s="22"/>
      <c r="H9" s="76">
        <v>0</v>
      </c>
      <c r="I9" s="71">
        <f t="shared" si="0"/>
        <v>0</v>
      </c>
      <c r="J9" s="76">
        <v>0</v>
      </c>
      <c r="K9" s="71">
        <f t="shared" si="1"/>
        <v>0</v>
      </c>
      <c r="L9" s="33">
        <f>('NSF FY 26-27'!L9)*0.03+('NSF FY 26-27'!L9)</f>
        <v>0</v>
      </c>
      <c r="M9" s="66">
        <f t="shared" si="2"/>
        <v>0</v>
      </c>
      <c r="N9" s="146">
        <f>M9*'FRINGE RATES'!F3</f>
        <v>0</v>
      </c>
      <c r="O9" s="66">
        <f t="shared" si="3"/>
        <v>0</v>
      </c>
    </row>
    <row r="10" spans="1:15" ht="15.75" customHeight="1" x14ac:dyDescent="0.2">
      <c r="A10" s="31">
        <v>611180</v>
      </c>
      <c r="B10" s="22">
        <v>3</v>
      </c>
      <c r="C10" s="69" t="str">
        <f>'NSF FY 23-24'!C10</f>
        <v>insert name</v>
      </c>
      <c r="D10" s="68"/>
      <c r="E10" s="68"/>
      <c r="F10" s="68"/>
      <c r="G10" s="22"/>
      <c r="H10" s="76">
        <v>0</v>
      </c>
      <c r="I10" s="71">
        <f t="shared" si="0"/>
        <v>0</v>
      </c>
      <c r="J10" s="76">
        <v>0</v>
      </c>
      <c r="K10" s="71">
        <f>J10*3</f>
        <v>0</v>
      </c>
      <c r="L10" s="33">
        <f>('NSF FY 26-27'!L10)*0.03+('NSF FY 26-27'!L10)</f>
        <v>0</v>
      </c>
      <c r="M10" s="66">
        <f t="shared" si="2"/>
        <v>0</v>
      </c>
      <c r="N10" s="146">
        <f>M10*'FRINGE RATES'!F3</f>
        <v>0</v>
      </c>
      <c r="O10" s="66">
        <f t="shared" si="3"/>
        <v>0</v>
      </c>
    </row>
    <row r="11" spans="1:15" ht="15.75" customHeight="1" x14ac:dyDescent="0.2">
      <c r="A11" s="31">
        <v>611180</v>
      </c>
      <c r="B11" s="22">
        <v>4</v>
      </c>
      <c r="C11" s="69" t="str">
        <f>'NSF FY 23-24'!C11</f>
        <v>insert name</v>
      </c>
      <c r="D11" s="68"/>
      <c r="E11" s="68"/>
      <c r="F11" s="68"/>
      <c r="G11" s="22"/>
      <c r="H11" s="76">
        <v>0</v>
      </c>
      <c r="I11" s="71">
        <f t="shared" si="0"/>
        <v>0</v>
      </c>
      <c r="J11" s="76">
        <v>0</v>
      </c>
      <c r="K11" s="71">
        <f t="shared" si="1"/>
        <v>0</v>
      </c>
      <c r="L11" s="33">
        <f>('NSF FY 26-27'!L11)*0.03+('NSF FY 26-27'!L11)</f>
        <v>0</v>
      </c>
      <c r="M11" s="66">
        <f t="shared" si="2"/>
        <v>0</v>
      </c>
      <c r="N11" s="146">
        <f>M11*'FRINGE RATES'!F3</f>
        <v>0</v>
      </c>
      <c r="O11" s="66">
        <f t="shared" si="3"/>
        <v>0</v>
      </c>
    </row>
    <row r="12" spans="1:15" ht="15.75" customHeight="1" x14ac:dyDescent="0.2">
      <c r="A12" s="31">
        <v>611180</v>
      </c>
      <c r="B12" s="22">
        <v>5</v>
      </c>
      <c r="C12" s="69" t="str">
        <f>'NSF FY 23-24'!C12</f>
        <v>insert name</v>
      </c>
      <c r="D12" s="68"/>
      <c r="E12" s="68"/>
      <c r="F12" s="68"/>
      <c r="G12" s="22"/>
      <c r="H12" s="76">
        <v>0</v>
      </c>
      <c r="I12" s="71">
        <f t="shared" si="0"/>
        <v>0</v>
      </c>
      <c r="J12" s="76">
        <v>0</v>
      </c>
      <c r="K12" s="71">
        <f t="shared" si="1"/>
        <v>0</v>
      </c>
      <c r="L12" s="33">
        <f>('NSF FY 26-27'!L12)*0.03+('NSF FY 26-27'!L12)</f>
        <v>0</v>
      </c>
      <c r="M12" s="66">
        <f t="shared" si="2"/>
        <v>0</v>
      </c>
      <c r="N12" s="146">
        <f>M12*'FRINGE RATES'!F3</f>
        <v>0</v>
      </c>
      <c r="O12" s="66">
        <f t="shared" si="3"/>
        <v>0</v>
      </c>
    </row>
    <row r="13" spans="1:15" ht="15.75" customHeight="1" x14ac:dyDescent="0.2">
      <c r="A13" s="31">
        <v>611180</v>
      </c>
      <c r="B13" s="22">
        <v>6</v>
      </c>
      <c r="C13" s="69" t="str">
        <f>'NSF FY 23-24'!C13</f>
        <v>insert name</v>
      </c>
      <c r="D13" s="68"/>
      <c r="E13" s="68"/>
      <c r="F13" s="68"/>
      <c r="G13" s="22"/>
      <c r="H13" s="76">
        <v>0</v>
      </c>
      <c r="I13" s="71">
        <f t="shared" si="0"/>
        <v>0</v>
      </c>
      <c r="J13" s="76">
        <v>0</v>
      </c>
      <c r="K13" s="71">
        <f t="shared" si="1"/>
        <v>0</v>
      </c>
      <c r="L13" s="33">
        <f>('NSF FY 26-27'!L13)*0.03+('NSF FY 26-27'!L13)</f>
        <v>0</v>
      </c>
      <c r="M13" s="66">
        <f t="shared" si="2"/>
        <v>0</v>
      </c>
      <c r="N13" s="146">
        <f>M13*'FRINGE RATES'!F3</f>
        <v>0</v>
      </c>
      <c r="O13" s="66">
        <f t="shared" si="3"/>
        <v>0</v>
      </c>
    </row>
    <row r="14" spans="1:15" ht="15.75" customHeight="1" x14ac:dyDescent="0.2">
      <c r="A14" s="31"/>
      <c r="B14" s="22"/>
      <c r="C14" s="22"/>
      <c r="D14" s="22"/>
      <c r="E14" s="22"/>
      <c r="F14" s="22"/>
      <c r="G14" s="22"/>
      <c r="H14" s="22"/>
      <c r="I14" s="34"/>
      <c r="J14" s="22"/>
      <c r="K14" s="28"/>
      <c r="L14" s="20"/>
      <c r="M14" s="33"/>
      <c r="N14" s="33"/>
      <c r="O14" s="33"/>
    </row>
    <row r="15" spans="1:15" ht="15.75" customHeight="1" x14ac:dyDescent="0.2">
      <c r="A15" s="31"/>
      <c r="B15" s="85" t="s">
        <v>58</v>
      </c>
      <c r="C15" s="85"/>
      <c r="D15" s="85"/>
      <c r="E15" s="85"/>
      <c r="F15" s="85"/>
      <c r="G15" s="85"/>
      <c r="H15" s="85"/>
      <c r="I15" s="85"/>
      <c r="J15" s="85"/>
      <c r="K15" s="89"/>
      <c r="L15" s="95"/>
      <c r="M15" s="88">
        <f>SUM(M8:M13)</f>
        <v>0</v>
      </c>
      <c r="N15" s="91">
        <f>SUM(N8:N13)</f>
        <v>0</v>
      </c>
      <c r="O15" s="88">
        <f>SUM(O8:O13)</f>
        <v>0</v>
      </c>
    </row>
    <row r="16" spans="1:15" s="22" customFormat="1" x14ac:dyDescent="0.2">
      <c r="A16" s="31"/>
      <c r="M16" s="2"/>
      <c r="N16" s="2"/>
      <c r="O16" s="2"/>
    </row>
    <row r="17" spans="1:15" s="22" customFormat="1" x14ac:dyDescent="0.2">
      <c r="A17" s="31"/>
      <c r="H17" s="46" t="s">
        <v>49</v>
      </c>
      <c r="I17" s="47" t="s">
        <v>39</v>
      </c>
      <c r="J17" s="34"/>
      <c r="K17" s="34"/>
      <c r="L17" s="29" t="s">
        <v>40</v>
      </c>
      <c r="M17" s="8" t="s">
        <v>41</v>
      </c>
      <c r="N17" s="8" t="s">
        <v>42</v>
      </c>
      <c r="O17" s="7" t="s">
        <v>43</v>
      </c>
    </row>
    <row r="18" spans="1:15" s="22" customFormat="1" x14ac:dyDescent="0.2">
      <c r="A18" s="31">
        <v>612120</v>
      </c>
      <c r="B18" s="22" t="s">
        <v>66</v>
      </c>
      <c r="H18" s="46" t="s">
        <v>44</v>
      </c>
      <c r="I18" s="34"/>
      <c r="J18" s="34"/>
      <c r="K18" s="34"/>
      <c r="L18" s="29"/>
      <c r="M18" s="8" t="s">
        <v>45</v>
      </c>
      <c r="N18" s="8" t="s">
        <v>46</v>
      </c>
      <c r="O18" s="2"/>
    </row>
    <row r="19" spans="1:15" ht="15.75" customHeight="1" x14ac:dyDescent="0.2">
      <c r="A19" s="31">
        <v>612120</v>
      </c>
      <c r="B19" s="22">
        <v>1</v>
      </c>
      <c r="C19" s="69" t="str">
        <f>'NSF FY 23-24'!C19</f>
        <v>insert name</v>
      </c>
      <c r="D19" s="68"/>
      <c r="E19" s="68"/>
      <c r="F19" s="68"/>
      <c r="G19" s="22"/>
      <c r="H19" s="76">
        <v>0</v>
      </c>
      <c r="I19" s="71">
        <f>H19*12</f>
        <v>0</v>
      </c>
      <c r="J19" s="58"/>
      <c r="K19" s="58"/>
      <c r="L19" s="33">
        <f>('NSF FY 26-27'!L19)*0.03+('NSF FY 26-27'!L19)</f>
        <v>0</v>
      </c>
      <c r="M19" s="66">
        <f>H19*L19</f>
        <v>0</v>
      </c>
      <c r="N19" s="81">
        <f>M19*'FRINGE RATES'!F5</f>
        <v>0</v>
      </c>
      <c r="O19" s="66">
        <f>N19+M19</f>
        <v>0</v>
      </c>
    </row>
    <row r="20" spans="1:15" ht="15.75" customHeight="1" x14ac:dyDescent="0.2">
      <c r="A20" s="31">
        <v>612120</v>
      </c>
      <c r="B20" s="22">
        <v>2</v>
      </c>
      <c r="C20" s="69" t="str">
        <f>'NSF FY 23-24'!C20</f>
        <v>insert name</v>
      </c>
      <c r="D20" s="68"/>
      <c r="E20" s="68"/>
      <c r="F20" s="68"/>
      <c r="G20" s="22"/>
      <c r="H20" s="76">
        <v>0</v>
      </c>
      <c r="I20" s="71">
        <f>H20*12</f>
        <v>0</v>
      </c>
      <c r="J20" s="58"/>
      <c r="K20" s="58"/>
      <c r="L20" s="33">
        <f>('NSF FY 26-27'!L20)*0.03+('NSF FY 26-27'!L20)</f>
        <v>0</v>
      </c>
      <c r="M20" s="66">
        <f>H20*L20</f>
        <v>0</v>
      </c>
      <c r="N20" s="81">
        <f>M20*'FRINGE RATES'!F5</f>
        <v>0</v>
      </c>
      <c r="O20" s="66">
        <f>N20+M20</f>
        <v>0</v>
      </c>
    </row>
    <row r="21" spans="1:15" ht="15.75" customHeight="1" x14ac:dyDescent="0.2">
      <c r="A21" s="31">
        <v>612120</v>
      </c>
      <c r="B21" s="22">
        <v>3</v>
      </c>
      <c r="C21" s="69" t="str">
        <f>'NSF FY 23-24'!C21</f>
        <v>insert name</v>
      </c>
      <c r="D21" s="68"/>
      <c r="E21" s="68"/>
      <c r="F21" s="68"/>
      <c r="G21" s="22"/>
      <c r="H21" s="76">
        <v>0</v>
      </c>
      <c r="I21" s="71">
        <f>H21*12</f>
        <v>0</v>
      </c>
      <c r="J21" s="58"/>
      <c r="K21" s="58"/>
      <c r="L21" s="33">
        <f>('NSF FY 26-27'!L21)*0.03+('NSF FY 26-27'!L21)</f>
        <v>0</v>
      </c>
      <c r="M21" s="66">
        <f>H21*L21</f>
        <v>0</v>
      </c>
      <c r="N21" s="81">
        <f>M21*'FRINGE RATES'!F5</f>
        <v>0</v>
      </c>
      <c r="O21" s="66">
        <f>N21+M21</f>
        <v>0</v>
      </c>
    </row>
    <row r="22" spans="1:15" ht="15.75" customHeight="1" x14ac:dyDescent="0.2">
      <c r="A22" s="31">
        <v>612120</v>
      </c>
      <c r="B22" s="22">
        <v>4</v>
      </c>
      <c r="C22" s="69" t="str">
        <f>'NSF FY 23-24'!C22</f>
        <v>insert name</v>
      </c>
      <c r="D22" s="68"/>
      <c r="E22" s="68"/>
      <c r="F22" s="68"/>
      <c r="G22" s="22"/>
      <c r="H22" s="76">
        <v>0</v>
      </c>
      <c r="I22" s="71">
        <f>H22*12</f>
        <v>0</v>
      </c>
      <c r="J22" s="58"/>
      <c r="K22" s="58"/>
      <c r="L22" s="33">
        <f>('NSF FY 26-27'!L22)*0.03+('NSF FY 26-27'!L22)</f>
        <v>0</v>
      </c>
      <c r="M22" s="66">
        <f>H22*L22</f>
        <v>0</v>
      </c>
      <c r="N22" s="81">
        <f>M22*'FRINGE RATES'!F5</f>
        <v>0</v>
      </c>
      <c r="O22" s="66">
        <f>N22+M22</f>
        <v>0</v>
      </c>
    </row>
    <row r="23" spans="1:15" ht="15.75" customHeight="1" x14ac:dyDescent="0.2">
      <c r="A23" s="31"/>
      <c r="B23" s="22">
        <v>5</v>
      </c>
      <c r="C23" s="69" t="str">
        <f>'NSF FY 23-24'!C23</f>
        <v>insert name</v>
      </c>
      <c r="D23" s="68"/>
      <c r="E23" s="68"/>
      <c r="F23" s="68"/>
      <c r="G23" s="22"/>
      <c r="H23" s="76">
        <v>0</v>
      </c>
      <c r="I23" s="71">
        <f>H23*12</f>
        <v>0</v>
      </c>
      <c r="J23" s="58"/>
      <c r="K23" s="58"/>
      <c r="L23" s="33">
        <f>('NSF FY 26-27'!L23)*0.03+('NSF FY 26-27'!L23)</f>
        <v>0</v>
      </c>
      <c r="M23" s="66">
        <f>H23*L23</f>
        <v>0</v>
      </c>
      <c r="N23" s="81">
        <f>M23*'FRINGE RATES'!F5</f>
        <v>0</v>
      </c>
      <c r="O23" s="66">
        <f>N23+M23</f>
        <v>0</v>
      </c>
    </row>
    <row r="24" spans="1:15" ht="15.75" customHeight="1" x14ac:dyDescent="0.2">
      <c r="A24" s="31"/>
      <c r="B24" s="22"/>
      <c r="C24" s="22"/>
      <c r="D24" s="22"/>
      <c r="E24" s="22"/>
      <c r="F24" s="22"/>
      <c r="G24" s="22"/>
      <c r="H24" s="20"/>
      <c r="J24" s="20"/>
      <c r="L24" s="20"/>
      <c r="M24" s="20"/>
      <c r="N24" s="20"/>
      <c r="O24" s="20"/>
    </row>
    <row r="25" spans="1:15" ht="15.75" customHeight="1" x14ac:dyDescent="0.2">
      <c r="A25" s="31"/>
      <c r="B25" s="85" t="s">
        <v>59</v>
      </c>
      <c r="C25" s="85"/>
      <c r="D25" s="85"/>
      <c r="E25" s="85"/>
      <c r="F25" s="85"/>
      <c r="G25" s="85"/>
      <c r="H25" s="85"/>
      <c r="I25" s="85"/>
      <c r="J25" s="85"/>
      <c r="K25" s="89"/>
      <c r="L25" s="95"/>
      <c r="M25" s="88">
        <f>SUM(M19:M23)</f>
        <v>0</v>
      </c>
      <c r="N25" s="88">
        <f>SUM(N19:N23)</f>
        <v>0</v>
      </c>
      <c r="O25" s="88">
        <f>SUM(O19:O24)</f>
        <v>0</v>
      </c>
    </row>
    <row r="26" spans="1:15" x14ac:dyDescent="0.2">
      <c r="A26" s="31"/>
      <c r="B26" s="22"/>
      <c r="C26" s="22"/>
      <c r="D26" s="22"/>
      <c r="E26" s="22"/>
      <c r="F26" s="22"/>
      <c r="G26" s="22"/>
      <c r="H26" s="26" t="s">
        <v>50</v>
      </c>
      <c r="J26" s="26" t="s">
        <v>37</v>
      </c>
      <c r="L26" s="29" t="s">
        <v>6</v>
      </c>
      <c r="M26" s="8" t="s">
        <v>41</v>
      </c>
      <c r="N26" s="8" t="s">
        <v>42</v>
      </c>
      <c r="O26" s="7" t="s">
        <v>43</v>
      </c>
    </row>
    <row r="27" spans="1:15" ht="15.75" customHeight="1" x14ac:dyDescent="0.2">
      <c r="A27" s="31"/>
      <c r="B27" s="22"/>
      <c r="C27" s="22"/>
      <c r="D27" s="22"/>
      <c r="E27" s="22"/>
      <c r="F27" s="22"/>
      <c r="G27" s="22"/>
      <c r="H27" s="26" t="s">
        <v>51</v>
      </c>
      <c r="I27" s="26"/>
      <c r="J27" s="26" t="s">
        <v>52</v>
      </c>
      <c r="K27" s="26"/>
      <c r="L27" s="29"/>
      <c r="M27" s="8" t="s">
        <v>45</v>
      </c>
      <c r="N27" s="8" t="s">
        <v>46</v>
      </c>
      <c r="O27" s="2"/>
    </row>
    <row r="28" spans="1:15" ht="15.75" customHeight="1" x14ac:dyDescent="0.2">
      <c r="A28" s="31"/>
      <c r="B28" s="22" t="s">
        <v>60</v>
      </c>
      <c r="C28" s="22"/>
      <c r="D28" s="22"/>
      <c r="E28" s="22"/>
      <c r="F28" s="22"/>
      <c r="G28" s="22"/>
      <c r="H28" s="22"/>
      <c r="J28" s="22"/>
      <c r="L28" s="9"/>
      <c r="M28" s="9"/>
      <c r="N28" s="9"/>
      <c r="O28" s="33"/>
    </row>
    <row r="29" spans="1:15" ht="15.75" customHeight="1" x14ac:dyDescent="0.2">
      <c r="A29" s="31">
        <v>614520</v>
      </c>
      <c r="B29" s="22">
        <v>1</v>
      </c>
      <c r="C29" s="22" t="s">
        <v>61</v>
      </c>
      <c r="D29" s="22"/>
      <c r="E29" s="22"/>
      <c r="F29" s="22"/>
      <c r="G29" s="22"/>
      <c r="H29" s="37">
        <v>0</v>
      </c>
      <c r="I29" s="2"/>
      <c r="J29" s="37">
        <v>0</v>
      </c>
      <c r="K29" s="37"/>
      <c r="L29" s="27">
        <v>0</v>
      </c>
      <c r="M29" s="66">
        <f>H29*L29+J29*L29</f>
        <v>0</v>
      </c>
      <c r="N29" s="66">
        <f>M29*'FRINGE RATES'!F7</f>
        <v>0</v>
      </c>
      <c r="O29" s="66">
        <f>M29+N29</f>
        <v>0</v>
      </c>
    </row>
    <row r="30" spans="1:15" ht="15.75" customHeight="1" x14ac:dyDescent="0.2">
      <c r="A30" s="31">
        <v>614520</v>
      </c>
      <c r="B30" s="22">
        <v>2</v>
      </c>
      <c r="C30" s="22" t="s">
        <v>61</v>
      </c>
      <c r="D30" s="22"/>
      <c r="E30" s="22"/>
      <c r="F30" s="22"/>
      <c r="G30" s="22"/>
      <c r="H30" s="37">
        <v>0</v>
      </c>
      <c r="I30" s="2"/>
      <c r="J30" s="37">
        <v>0</v>
      </c>
      <c r="K30" s="37"/>
      <c r="L30" s="27">
        <v>0</v>
      </c>
      <c r="M30" s="66">
        <f>H30*L30+J30*L30</f>
        <v>0</v>
      </c>
      <c r="N30" s="66">
        <f>M30*'FRINGE RATES'!F7</f>
        <v>0</v>
      </c>
      <c r="O30" s="66">
        <f>M30+N30</f>
        <v>0</v>
      </c>
    </row>
    <row r="31" spans="1:15" ht="15.75" customHeight="1" x14ac:dyDescent="0.2">
      <c r="A31" s="31">
        <v>614520</v>
      </c>
      <c r="B31" s="22">
        <v>3</v>
      </c>
      <c r="C31" s="22" t="s">
        <v>61</v>
      </c>
      <c r="D31" s="22"/>
      <c r="E31" s="22"/>
      <c r="F31" s="22"/>
      <c r="G31" s="22"/>
      <c r="H31" s="37">
        <v>0</v>
      </c>
      <c r="I31" s="2"/>
      <c r="J31" s="37">
        <v>0</v>
      </c>
      <c r="K31" s="37"/>
      <c r="L31" s="27">
        <v>0</v>
      </c>
      <c r="M31" s="66">
        <f>H31*L31+J31*L31</f>
        <v>0</v>
      </c>
      <c r="N31" s="66">
        <f>M31*'FRINGE RATES'!F7</f>
        <v>0</v>
      </c>
      <c r="O31" s="66">
        <f>M31+N31</f>
        <v>0</v>
      </c>
    </row>
    <row r="32" spans="1:15" ht="15.75" customHeight="1" x14ac:dyDescent="0.2">
      <c r="A32" s="31">
        <v>614520</v>
      </c>
      <c r="B32" s="22">
        <v>4</v>
      </c>
      <c r="C32" s="22" t="s">
        <v>61</v>
      </c>
      <c r="D32" s="22"/>
      <c r="E32" s="22"/>
      <c r="F32" s="22"/>
      <c r="G32" s="22"/>
      <c r="H32" s="37">
        <v>0</v>
      </c>
      <c r="I32" s="2"/>
      <c r="J32" s="37">
        <v>0</v>
      </c>
      <c r="K32" s="37"/>
      <c r="L32" s="27">
        <v>0</v>
      </c>
      <c r="M32" s="66">
        <f>H32*L32+J32*L32</f>
        <v>0</v>
      </c>
      <c r="N32" s="66">
        <f>M32*'FRINGE RATES'!F7</f>
        <v>0</v>
      </c>
      <c r="O32" s="66">
        <f>M32+N32</f>
        <v>0</v>
      </c>
    </row>
    <row r="33" spans="1:15" ht="15.75" customHeight="1" x14ac:dyDescent="0.2">
      <c r="A33" s="31"/>
      <c r="B33" s="22"/>
      <c r="C33" s="22"/>
      <c r="D33" s="22"/>
      <c r="E33" s="22"/>
      <c r="F33" s="22"/>
      <c r="G33" s="22"/>
      <c r="H33" s="19"/>
      <c r="I33" s="19"/>
      <c r="J33" s="19"/>
      <c r="K33" s="19"/>
      <c r="L33" s="79"/>
      <c r="M33" s="19"/>
      <c r="N33" s="19"/>
      <c r="O33" s="19"/>
    </row>
    <row r="34" spans="1:15" ht="15.75" customHeight="1" x14ac:dyDescent="0.2">
      <c r="A34" s="31">
        <v>614120</v>
      </c>
      <c r="B34" s="22">
        <v>5</v>
      </c>
      <c r="C34" s="22" t="s">
        <v>64</v>
      </c>
      <c r="D34" s="22"/>
      <c r="E34" s="22"/>
      <c r="F34" s="22"/>
      <c r="G34" s="22"/>
      <c r="H34" s="37">
        <v>0</v>
      </c>
      <c r="I34" s="2"/>
      <c r="J34" s="37">
        <v>0</v>
      </c>
      <c r="K34" s="37"/>
      <c r="L34" s="27">
        <v>0</v>
      </c>
      <c r="M34" s="66">
        <f>H34*L34+J34*L34</f>
        <v>0</v>
      </c>
      <c r="N34" s="66">
        <f>M34*'FRINGE RATES'!F9</f>
        <v>0</v>
      </c>
      <c r="O34" s="66">
        <f>M34+N34</f>
        <v>0</v>
      </c>
    </row>
    <row r="35" spans="1:15" ht="15.75" customHeight="1" x14ac:dyDescent="0.2">
      <c r="A35" s="31">
        <v>614120</v>
      </c>
      <c r="B35" s="22">
        <v>6</v>
      </c>
      <c r="C35" s="22" t="s">
        <v>64</v>
      </c>
      <c r="D35" s="22"/>
      <c r="E35" s="22"/>
      <c r="F35" s="22"/>
      <c r="G35" s="22"/>
      <c r="H35" s="37">
        <v>0</v>
      </c>
      <c r="I35" s="2"/>
      <c r="J35" s="37">
        <v>0</v>
      </c>
      <c r="K35" s="37"/>
      <c r="L35" s="27">
        <v>0</v>
      </c>
      <c r="M35" s="66">
        <f>H35*L35+J35*L35</f>
        <v>0</v>
      </c>
      <c r="N35" s="66">
        <f>M35*'FRINGE RATES'!F9</f>
        <v>0</v>
      </c>
      <c r="O35" s="66">
        <f>M35+N35</f>
        <v>0</v>
      </c>
    </row>
    <row r="36" spans="1:15" ht="9.75" customHeight="1" x14ac:dyDescent="0.2">
      <c r="A36" s="31"/>
      <c r="B36" s="22"/>
      <c r="C36" s="22"/>
      <c r="D36" s="22"/>
      <c r="E36" s="22"/>
      <c r="F36" s="22"/>
      <c r="G36" s="22"/>
      <c r="H36" s="23"/>
      <c r="J36" s="22"/>
      <c r="L36" s="21"/>
      <c r="M36" s="9"/>
      <c r="N36" s="9"/>
      <c r="O36" s="32"/>
    </row>
    <row r="37" spans="1:15" ht="15.75" customHeight="1" x14ac:dyDescent="0.2">
      <c r="A37" s="31"/>
      <c r="B37" s="85" t="s">
        <v>63</v>
      </c>
      <c r="C37" s="85"/>
      <c r="D37" s="85"/>
      <c r="E37" s="85"/>
      <c r="F37" s="85"/>
      <c r="G37" s="85"/>
      <c r="H37" s="85"/>
      <c r="I37" s="85"/>
      <c r="J37" s="85"/>
      <c r="K37" s="85"/>
      <c r="L37" s="95"/>
      <c r="M37" s="88">
        <f>SUM(M29:M35)</f>
        <v>0</v>
      </c>
      <c r="N37" s="88">
        <f>SUM(N29:N35)</f>
        <v>0</v>
      </c>
      <c r="O37" s="88">
        <f>SUM(O29:O35)</f>
        <v>0</v>
      </c>
    </row>
    <row r="38" spans="1:15" x14ac:dyDescent="0.2">
      <c r="A38" s="31"/>
      <c r="B38" s="59"/>
    </row>
    <row r="39" spans="1:15" x14ac:dyDescent="0.2">
      <c r="A39" s="31"/>
      <c r="B39" s="38"/>
      <c r="C39" s="22"/>
      <c r="D39" s="22"/>
      <c r="E39" s="22"/>
      <c r="F39" s="22"/>
      <c r="G39" s="22"/>
      <c r="H39" s="22"/>
      <c r="J39" s="22"/>
      <c r="L39" s="28"/>
      <c r="M39" s="28"/>
      <c r="N39" s="28"/>
      <c r="O39" s="28"/>
    </row>
    <row r="40" spans="1:15" ht="15.75" customHeight="1" x14ac:dyDescent="0.2">
      <c r="A40" s="31"/>
      <c r="B40" s="85" t="s">
        <v>13</v>
      </c>
      <c r="C40" s="85"/>
      <c r="D40" s="85"/>
      <c r="E40" s="85"/>
      <c r="F40" s="85"/>
      <c r="G40" s="85"/>
      <c r="H40" s="85"/>
      <c r="I40" s="85"/>
      <c r="J40" s="85"/>
      <c r="K40" s="89"/>
      <c r="L40" s="95"/>
      <c r="M40" s="88">
        <f>+SUM(M15+M37+M25)</f>
        <v>0</v>
      </c>
      <c r="N40" s="88">
        <f>+SUM(N15+N37+N25)</f>
        <v>0</v>
      </c>
      <c r="O40" s="88">
        <f>+SUM(O15+O37+O25)</f>
        <v>0</v>
      </c>
    </row>
    <row r="41" spans="1:15" ht="15.75" customHeight="1" x14ac:dyDescent="0.2">
      <c r="A41" s="31"/>
      <c r="B41" s="22"/>
      <c r="C41" s="22"/>
      <c r="D41" s="22"/>
      <c r="E41" s="22"/>
      <c r="F41" s="22"/>
      <c r="G41" s="22"/>
      <c r="H41" s="22"/>
      <c r="J41" s="22"/>
      <c r="L41" s="21"/>
      <c r="M41" s="21"/>
      <c r="N41" s="21"/>
      <c r="O41" s="20"/>
    </row>
    <row r="42" spans="1:15" ht="15.75" customHeight="1" x14ac:dyDescent="0.2">
      <c r="A42" s="31"/>
      <c r="B42" s="22" t="s">
        <v>218</v>
      </c>
      <c r="C42" s="22"/>
      <c r="D42" s="22"/>
      <c r="E42" s="22"/>
      <c r="F42" s="22"/>
      <c r="G42" s="22"/>
      <c r="H42" s="22"/>
      <c r="J42" s="22"/>
      <c r="K42" s="21"/>
      <c r="L42" s="21"/>
      <c r="M42" s="21"/>
      <c r="N42" s="21"/>
      <c r="O42" s="20"/>
    </row>
    <row r="43" spans="1:15" ht="15.75" customHeight="1" x14ac:dyDescent="0.2">
      <c r="A43" s="31">
        <v>750000</v>
      </c>
      <c r="B43" s="22">
        <v>1</v>
      </c>
      <c r="C43" s="68"/>
      <c r="D43" s="68"/>
      <c r="E43" s="68"/>
      <c r="F43" s="68"/>
      <c r="G43" s="68"/>
      <c r="H43" s="68"/>
      <c r="I43" s="68"/>
      <c r="J43" s="68"/>
      <c r="K43" s="21"/>
      <c r="L43" s="21"/>
      <c r="M43" s="21"/>
      <c r="N43" s="21"/>
      <c r="O43" s="73">
        <v>0</v>
      </c>
    </row>
    <row r="44" spans="1:15" ht="15.75" customHeight="1" x14ac:dyDescent="0.2">
      <c r="A44" s="31">
        <v>750000</v>
      </c>
      <c r="B44" s="22">
        <v>2</v>
      </c>
      <c r="C44" s="68"/>
      <c r="D44" s="68"/>
      <c r="E44" s="68"/>
      <c r="F44" s="68"/>
      <c r="G44" s="68"/>
      <c r="H44" s="68"/>
      <c r="I44" s="68"/>
      <c r="J44" s="68"/>
      <c r="K44" s="21"/>
      <c r="L44" s="21"/>
      <c r="M44" s="21"/>
      <c r="N44" s="21"/>
      <c r="O44" s="73">
        <v>0</v>
      </c>
    </row>
    <row r="45" spans="1:15" ht="15.75" customHeight="1" x14ac:dyDescent="0.2">
      <c r="A45" s="31">
        <v>750000</v>
      </c>
      <c r="B45" s="22">
        <v>3</v>
      </c>
      <c r="C45" s="68"/>
      <c r="D45" s="68"/>
      <c r="E45" s="68"/>
      <c r="F45" s="68"/>
      <c r="G45" s="68"/>
      <c r="H45" s="68"/>
      <c r="I45" s="68"/>
      <c r="J45" s="68"/>
      <c r="K45" s="21"/>
      <c r="L45" s="21"/>
      <c r="M45" s="21"/>
      <c r="N45" s="21"/>
      <c r="O45" s="73">
        <v>0</v>
      </c>
    </row>
    <row r="46" spans="1:15" ht="15.75" customHeight="1" x14ac:dyDescent="0.2">
      <c r="A46" s="31">
        <v>750000</v>
      </c>
      <c r="B46" s="22">
        <v>4</v>
      </c>
      <c r="C46" s="68"/>
      <c r="D46" s="68"/>
      <c r="E46" s="68"/>
      <c r="F46" s="68"/>
      <c r="G46" s="68"/>
      <c r="H46" s="68"/>
      <c r="I46" s="68"/>
      <c r="J46" s="68"/>
      <c r="K46" s="21"/>
      <c r="L46" s="21"/>
      <c r="M46" s="21"/>
      <c r="N46" s="21"/>
      <c r="O46" s="73">
        <v>0</v>
      </c>
    </row>
    <row r="47" spans="1:15" ht="15.75" customHeight="1" x14ac:dyDescent="0.2">
      <c r="A47" s="31">
        <v>750000</v>
      </c>
      <c r="B47" s="22">
        <v>5</v>
      </c>
      <c r="C47" s="68"/>
      <c r="D47" s="68"/>
      <c r="E47" s="68"/>
      <c r="F47" s="68"/>
      <c r="G47" s="68"/>
      <c r="H47" s="68"/>
      <c r="I47" s="68"/>
      <c r="J47" s="68"/>
      <c r="K47" s="21"/>
      <c r="L47" s="21"/>
      <c r="M47" s="21"/>
      <c r="N47" s="21"/>
      <c r="O47" s="73">
        <v>0</v>
      </c>
    </row>
    <row r="48" spans="1:15" ht="12" customHeight="1" x14ac:dyDescent="0.2">
      <c r="A48" s="31"/>
      <c r="B48" s="22"/>
      <c r="C48" s="22"/>
      <c r="D48" s="22"/>
      <c r="E48" s="22"/>
      <c r="F48" s="22"/>
      <c r="G48" s="22"/>
      <c r="H48" s="22"/>
      <c r="J48" s="22"/>
      <c r="L48" s="21"/>
      <c r="M48" s="21"/>
      <c r="N48" s="21"/>
      <c r="O48" s="20"/>
    </row>
    <row r="49" spans="1:15" ht="15.75" customHeight="1" x14ac:dyDescent="0.2">
      <c r="A49" s="31"/>
      <c r="B49" s="85" t="s">
        <v>14</v>
      </c>
      <c r="C49" s="85"/>
      <c r="D49" s="85"/>
      <c r="E49" s="85"/>
      <c r="F49" s="85"/>
      <c r="G49" s="85"/>
      <c r="H49" s="85"/>
      <c r="I49" s="85"/>
      <c r="J49" s="85"/>
      <c r="K49" s="89"/>
      <c r="L49" s="89"/>
      <c r="M49" s="89"/>
      <c r="N49" s="89"/>
      <c r="O49" s="88">
        <f>+SUM(O43:O47)</f>
        <v>0</v>
      </c>
    </row>
    <row r="50" spans="1:15" x14ac:dyDescent="0.2">
      <c r="A50" s="31"/>
      <c r="B50" s="22"/>
      <c r="C50" s="22"/>
      <c r="D50" s="22"/>
      <c r="E50" s="22"/>
      <c r="F50" s="22"/>
      <c r="G50" s="22"/>
      <c r="H50" s="22"/>
      <c r="J50" s="22"/>
      <c r="K50" s="21"/>
      <c r="L50" s="21"/>
      <c r="M50" s="21"/>
      <c r="N50" s="21"/>
      <c r="O50" s="20"/>
    </row>
    <row r="51" spans="1:15" ht="15.75" customHeight="1" x14ac:dyDescent="0.2">
      <c r="A51" s="31"/>
      <c r="B51" s="22" t="s">
        <v>31</v>
      </c>
      <c r="C51" s="22"/>
      <c r="D51" s="22"/>
      <c r="E51" s="22"/>
      <c r="F51" s="22"/>
      <c r="G51" s="22"/>
      <c r="H51" s="22"/>
      <c r="J51" s="22"/>
      <c r="L51" s="22"/>
      <c r="M51" s="22"/>
      <c r="N51" s="21"/>
      <c r="O51" s="20"/>
    </row>
    <row r="52" spans="1:15" ht="15.75" customHeight="1" x14ac:dyDescent="0.2">
      <c r="A52" s="31">
        <v>731000</v>
      </c>
      <c r="B52" s="22">
        <v>1</v>
      </c>
      <c r="C52" s="22" t="s">
        <v>28</v>
      </c>
      <c r="D52" s="22"/>
      <c r="E52" s="22" t="s">
        <v>168</v>
      </c>
      <c r="F52" s="22"/>
      <c r="G52" s="27"/>
      <c r="H52" s="22"/>
      <c r="I52" s="27"/>
      <c r="J52" s="27"/>
      <c r="K52" s="27"/>
      <c r="L52" s="22"/>
      <c r="M52" s="27"/>
      <c r="N52" s="27"/>
      <c r="O52" s="73">
        <v>0</v>
      </c>
    </row>
    <row r="53" spans="1:15" ht="15.75" customHeight="1" x14ac:dyDescent="0.2">
      <c r="A53" s="31">
        <v>731310</v>
      </c>
      <c r="B53" s="22">
        <v>2</v>
      </c>
      <c r="C53" s="22" t="s">
        <v>32</v>
      </c>
      <c r="D53" s="22"/>
      <c r="E53" s="22"/>
      <c r="F53" s="22"/>
      <c r="G53" s="27"/>
      <c r="H53" s="22"/>
      <c r="I53" s="27"/>
      <c r="J53" s="27"/>
      <c r="L53" s="22"/>
      <c r="M53" s="22"/>
      <c r="N53" s="27"/>
      <c r="O53" s="73">
        <v>0</v>
      </c>
    </row>
    <row r="54" spans="1:15" ht="15.75" customHeight="1" x14ac:dyDescent="0.2">
      <c r="A54" s="31"/>
      <c r="B54" s="22"/>
      <c r="C54" s="22"/>
      <c r="D54" s="22"/>
      <c r="E54" s="22"/>
      <c r="F54" s="22"/>
      <c r="G54" s="22"/>
      <c r="H54" s="22"/>
      <c r="J54" s="22"/>
      <c r="K54" s="21"/>
      <c r="L54" s="21"/>
      <c r="M54" s="21"/>
      <c r="N54" s="21"/>
      <c r="O54" s="20"/>
    </row>
    <row r="55" spans="1:15" ht="15.75" customHeight="1" x14ac:dyDescent="0.2">
      <c r="A55" s="31"/>
      <c r="B55" s="85" t="s">
        <v>15</v>
      </c>
      <c r="C55" s="85"/>
      <c r="D55" s="85"/>
      <c r="E55" s="85"/>
      <c r="F55" s="85"/>
      <c r="G55" s="85"/>
      <c r="H55" s="85"/>
      <c r="I55" s="85"/>
      <c r="J55" s="85"/>
      <c r="K55" s="89"/>
      <c r="L55" s="89"/>
      <c r="M55" s="89"/>
      <c r="N55" s="89"/>
      <c r="O55" s="88">
        <f>SUM(O52:O53)</f>
        <v>0</v>
      </c>
    </row>
    <row r="56" spans="1:15" x14ac:dyDescent="0.2">
      <c r="A56" s="31"/>
      <c r="B56" s="22"/>
      <c r="C56" s="22"/>
      <c r="D56" s="22"/>
      <c r="E56" s="22"/>
      <c r="F56" s="22"/>
      <c r="G56" s="22"/>
      <c r="H56" s="22"/>
      <c r="J56" s="22"/>
      <c r="K56" s="21"/>
      <c r="L56" s="21"/>
      <c r="M56" s="21"/>
      <c r="N56" s="21"/>
      <c r="O56" s="20"/>
    </row>
    <row r="57" spans="1:15" ht="15.75" customHeight="1" x14ac:dyDescent="0.2">
      <c r="A57" s="31"/>
      <c r="B57" s="22" t="s">
        <v>104</v>
      </c>
      <c r="C57" s="22"/>
      <c r="D57" s="22"/>
      <c r="E57" s="22"/>
      <c r="F57" s="21"/>
      <c r="G57" s="22"/>
      <c r="H57" s="22"/>
      <c r="J57" s="22"/>
      <c r="K57" s="21"/>
      <c r="L57" s="21"/>
      <c r="M57" s="21"/>
      <c r="N57" s="21"/>
      <c r="O57" s="20"/>
    </row>
    <row r="58" spans="1:15" ht="15.75" customHeight="1" x14ac:dyDescent="0.2">
      <c r="A58" s="31">
        <v>719549</v>
      </c>
      <c r="B58" s="22">
        <v>1</v>
      </c>
      <c r="C58" s="22" t="s">
        <v>33</v>
      </c>
      <c r="D58" s="22"/>
      <c r="E58" s="22"/>
      <c r="F58" s="21"/>
      <c r="G58" s="22"/>
      <c r="H58" s="22"/>
      <c r="J58" s="22"/>
      <c r="K58" s="21"/>
      <c r="L58" s="21"/>
      <c r="M58" s="21"/>
      <c r="N58" s="21"/>
      <c r="O58" s="73">
        <v>0</v>
      </c>
    </row>
    <row r="59" spans="1:15" ht="15.75" customHeight="1" x14ac:dyDescent="0.2">
      <c r="A59" s="31">
        <v>731129</v>
      </c>
      <c r="B59" s="22">
        <v>2</v>
      </c>
      <c r="C59" s="22" t="s">
        <v>20</v>
      </c>
      <c r="D59" s="22"/>
      <c r="E59" s="22"/>
      <c r="F59" s="21"/>
      <c r="G59" s="22"/>
      <c r="H59" s="22"/>
      <c r="J59" s="22"/>
      <c r="K59" s="21"/>
      <c r="L59" s="21"/>
      <c r="M59" s="21"/>
      <c r="N59" s="21"/>
      <c r="O59" s="73">
        <v>0</v>
      </c>
    </row>
    <row r="60" spans="1:15" ht="15.75" customHeight="1" x14ac:dyDescent="0.2">
      <c r="A60" s="31">
        <v>731159</v>
      </c>
      <c r="B60" s="22">
        <v>3</v>
      </c>
      <c r="C60" s="22" t="s">
        <v>21</v>
      </c>
      <c r="D60" s="22"/>
      <c r="E60" s="22"/>
      <c r="F60" s="21"/>
      <c r="G60" s="22"/>
      <c r="H60" s="22"/>
      <c r="J60" s="22"/>
      <c r="K60" s="21"/>
      <c r="L60" s="21"/>
      <c r="M60" s="21"/>
      <c r="N60" s="21"/>
      <c r="O60" s="73">
        <v>0</v>
      </c>
    </row>
    <row r="61" spans="1:15" ht="15.75" customHeight="1" x14ac:dyDescent="0.2">
      <c r="A61" s="31">
        <v>729909</v>
      </c>
      <c r="B61" s="22">
        <v>4</v>
      </c>
      <c r="C61" s="22" t="s">
        <v>22</v>
      </c>
      <c r="D61" s="22"/>
      <c r="E61" s="22"/>
      <c r="F61" s="21"/>
      <c r="G61" s="22"/>
      <c r="H61" s="22"/>
      <c r="J61" s="22"/>
      <c r="K61" s="21"/>
      <c r="L61" s="21"/>
      <c r="M61" s="21"/>
      <c r="N61" s="21"/>
      <c r="O61" s="73">
        <v>0</v>
      </c>
    </row>
    <row r="62" spans="1:15" ht="15.75" customHeight="1" x14ac:dyDescent="0.2">
      <c r="A62" s="31"/>
      <c r="B62" s="22"/>
      <c r="C62" s="22"/>
      <c r="D62" s="22"/>
      <c r="E62" s="22"/>
      <c r="F62" s="21"/>
      <c r="G62" s="22"/>
      <c r="H62" s="22"/>
      <c r="J62" s="22"/>
      <c r="K62" s="21"/>
      <c r="L62" s="21"/>
      <c r="M62" s="21"/>
      <c r="N62" s="21"/>
      <c r="O62" s="20"/>
    </row>
    <row r="63" spans="1:15" ht="15.75" customHeight="1" x14ac:dyDescent="0.2">
      <c r="A63" s="31"/>
      <c r="B63" s="85" t="s">
        <v>103</v>
      </c>
      <c r="C63" s="85"/>
      <c r="D63" s="85"/>
      <c r="E63" s="85"/>
      <c r="F63" s="89"/>
      <c r="G63" s="85"/>
      <c r="H63" s="85"/>
      <c r="I63" s="85"/>
      <c r="J63" s="85"/>
      <c r="K63" s="89"/>
      <c r="L63" s="89"/>
      <c r="M63" s="89"/>
      <c r="N63" s="89"/>
      <c r="O63" s="88">
        <f>SUM(O58:O62)</f>
        <v>0</v>
      </c>
    </row>
    <row r="64" spans="1:15" x14ac:dyDescent="0.2">
      <c r="A64" s="31"/>
      <c r="B64" s="22"/>
      <c r="C64" s="22"/>
      <c r="D64" s="22"/>
      <c r="E64" s="22"/>
      <c r="F64" s="22"/>
      <c r="G64" s="22"/>
      <c r="H64" s="22"/>
      <c r="J64" s="22"/>
      <c r="K64" s="21"/>
      <c r="L64" s="21"/>
      <c r="M64" s="21"/>
      <c r="N64" s="21"/>
      <c r="O64" s="20"/>
    </row>
    <row r="65" spans="1:15" ht="15.75" customHeight="1" x14ac:dyDescent="0.2">
      <c r="A65" s="31"/>
      <c r="B65" s="22" t="s">
        <v>23</v>
      </c>
      <c r="C65" s="22"/>
      <c r="D65" s="22"/>
      <c r="E65" s="22"/>
      <c r="F65" s="22"/>
      <c r="G65" s="22"/>
      <c r="H65" s="22"/>
      <c r="J65" s="22"/>
      <c r="K65" s="21"/>
      <c r="L65" s="21"/>
      <c r="M65" s="21"/>
      <c r="N65" s="21"/>
      <c r="O65" s="20"/>
    </row>
    <row r="66" spans="1:15" ht="15" customHeight="1" x14ac:dyDescent="0.2">
      <c r="A66" s="31"/>
      <c r="B66" s="22">
        <v>1</v>
      </c>
      <c r="C66" s="124" t="s">
        <v>24</v>
      </c>
      <c r="D66" s="22"/>
      <c r="E66" s="22"/>
      <c r="F66" s="22"/>
      <c r="G66" s="22"/>
      <c r="H66" s="22"/>
      <c r="J66" s="22"/>
      <c r="K66" s="21"/>
      <c r="L66" s="21"/>
      <c r="M66" s="21"/>
      <c r="N66" s="21"/>
      <c r="O66" s="127"/>
    </row>
    <row r="67" spans="1:15" ht="15" customHeight="1" x14ac:dyDescent="0.2">
      <c r="A67" s="31">
        <v>729900</v>
      </c>
      <c r="B67" s="22"/>
      <c r="C67" s="22" t="s">
        <v>54</v>
      </c>
      <c r="D67" s="22"/>
      <c r="E67" s="22"/>
      <c r="F67" s="22"/>
      <c r="G67" s="22"/>
      <c r="H67" s="22"/>
      <c r="J67" s="22"/>
      <c r="K67" s="21"/>
      <c r="L67" s="21"/>
      <c r="M67" s="21"/>
      <c r="N67" s="21"/>
      <c r="O67" s="73">
        <v>0</v>
      </c>
    </row>
    <row r="68" spans="1:15" ht="15.75" customHeight="1" x14ac:dyDescent="0.2">
      <c r="A68" s="31">
        <v>753930</v>
      </c>
      <c r="B68" s="22"/>
      <c r="C68" s="22" t="s">
        <v>55</v>
      </c>
      <c r="D68" s="22"/>
      <c r="E68" s="22"/>
      <c r="F68" s="22"/>
      <c r="G68" s="22"/>
      <c r="H68" s="22"/>
      <c r="J68" s="22"/>
      <c r="K68" s="21"/>
      <c r="L68" s="21"/>
      <c r="M68" s="21"/>
      <c r="N68" s="21"/>
      <c r="O68" s="73">
        <v>0</v>
      </c>
    </row>
    <row r="69" spans="1:15" ht="15.75" customHeight="1" x14ac:dyDescent="0.2">
      <c r="A69" s="31">
        <v>754534</v>
      </c>
      <c r="B69" s="22"/>
      <c r="C69" s="22" t="s">
        <v>56</v>
      </c>
      <c r="D69" s="22"/>
      <c r="E69" s="22"/>
      <c r="F69" s="22"/>
      <c r="G69" s="22"/>
      <c r="H69" s="22"/>
      <c r="J69" s="22"/>
      <c r="K69" s="21"/>
      <c r="L69" s="21"/>
      <c r="M69" s="21"/>
      <c r="N69" s="21"/>
      <c r="O69" s="73">
        <v>0</v>
      </c>
    </row>
    <row r="70" spans="1:15" ht="15.75" customHeight="1" x14ac:dyDescent="0.2">
      <c r="A70" s="31"/>
      <c r="B70" s="22"/>
      <c r="C70" s="128" t="s">
        <v>126</v>
      </c>
      <c r="D70" s="128"/>
      <c r="E70" s="128"/>
      <c r="F70" s="128"/>
      <c r="G70" s="128"/>
      <c r="H70" s="128"/>
      <c r="I70" s="128"/>
      <c r="J70" s="128"/>
      <c r="K70" s="129"/>
      <c r="L70" s="129"/>
      <c r="M70" s="129"/>
      <c r="N70" s="129"/>
      <c r="O70" s="131">
        <f>SUM(O67:O69)</f>
        <v>0</v>
      </c>
    </row>
    <row r="71" spans="1:15" ht="15.75" customHeight="1" x14ac:dyDescent="0.2">
      <c r="A71" s="31">
        <v>720000</v>
      </c>
      <c r="B71" s="22">
        <v>2</v>
      </c>
      <c r="C71" s="22" t="s">
        <v>25</v>
      </c>
      <c r="D71" s="22"/>
      <c r="E71" s="22"/>
      <c r="F71" s="22"/>
      <c r="G71" s="22"/>
      <c r="H71" s="22"/>
      <c r="J71" s="22"/>
      <c r="K71" s="21"/>
      <c r="L71" s="21"/>
      <c r="M71" s="21"/>
      <c r="N71" s="21"/>
      <c r="O71" s="73">
        <v>0</v>
      </c>
    </row>
    <row r="72" spans="1:15" ht="15.75" customHeight="1" x14ac:dyDescent="0.2">
      <c r="A72" s="31">
        <v>734100</v>
      </c>
      <c r="B72" s="22">
        <v>3</v>
      </c>
      <c r="C72" s="22" t="s">
        <v>36</v>
      </c>
      <c r="D72" s="22"/>
      <c r="E72" s="22"/>
      <c r="F72" s="22"/>
      <c r="G72" s="22"/>
      <c r="H72" s="22"/>
      <c r="J72" s="22"/>
      <c r="K72" s="21"/>
      <c r="L72" s="21"/>
      <c r="M72" s="21"/>
      <c r="N72" s="21"/>
      <c r="O72" s="73">
        <v>0</v>
      </c>
    </row>
    <row r="73" spans="1:15" ht="15.75" customHeight="1" x14ac:dyDescent="0.2">
      <c r="A73" s="31">
        <v>732000</v>
      </c>
      <c r="B73" s="22">
        <v>4</v>
      </c>
      <c r="C73" s="22" t="s">
        <v>128</v>
      </c>
      <c r="D73" s="22"/>
      <c r="E73" s="22"/>
      <c r="F73" s="22"/>
      <c r="G73" s="22"/>
      <c r="H73" s="22"/>
      <c r="J73" s="22"/>
      <c r="K73" s="21"/>
      <c r="L73" s="21"/>
      <c r="M73" s="21"/>
      <c r="N73" s="21"/>
      <c r="O73" s="73">
        <v>0</v>
      </c>
    </row>
    <row r="74" spans="1:15" ht="15.75" customHeight="1" x14ac:dyDescent="0.2">
      <c r="A74" s="31">
        <v>719535</v>
      </c>
      <c r="B74" s="22">
        <v>5</v>
      </c>
      <c r="C74" s="22" t="s">
        <v>130</v>
      </c>
      <c r="D74" s="22"/>
      <c r="E74" s="22"/>
      <c r="F74" s="22"/>
      <c r="G74" s="22"/>
      <c r="H74" s="22"/>
      <c r="J74" s="22"/>
      <c r="K74" s="21"/>
      <c r="L74" s="21"/>
      <c r="M74" s="21"/>
      <c r="N74" s="21"/>
      <c r="O74" s="73">
        <v>0</v>
      </c>
    </row>
    <row r="75" spans="1:15" ht="15.75" customHeight="1" x14ac:dyDescent="0.2">
      <c r="A75" s="31">
        <v>719540</v>
      </c>
      <c r="B75" s="22">
        <v>6</v>
      </c>
      <c r="C75" s="22" t="s">
        <v>131</v>
      </c>
      <c r="D75" s="22"/>
      <c r="E75" s="22"/>
      <c r="F75" s="22"/>
      <c r="G75" s="22"/>
      <c r="H75" s="22"/>
      <c r="J75" s="22"/>
      <c r="K75" s="21"/>
      <c r="L75" s="21"/>
      <c r="M75" s="21"/>
      <c r="N75" s="21"/>
      <c r="O75" s="73">
        <v>0</v>
      </c>
    </row>
    <row r="76" spans="1:15" ht="15.75" customHeight="1" x14ac:dyDescent="0.2">
      <c r="A76" s="31">
        <v>765900</v>
      </c>
      <c r="B76" s="22">
        <v>7</v>
      </c>
      <c r="C76" s="22" t="s">
        <v>57</v>
      </c>
      <c r="D76" s="22"/>
      <c r="E76" s="22"/>
      <c r="F76" s="22"/>
      <c r="G76" s="22"/>
      <c r="H76" s="22"/>
      <c r="J76" s="22"/>
      <c r="K76" s="21"/>
      <c r="L76" s="21"/>
      <c r="M76" s="21"/>
      <c r="N76" s="21"/>
      <c r="O76" s="73">
        <v>0</v>
      </c>
    </row>
    <row r="77" spans="1:15" ht="15.75" customHeight="1" x14ac:dyDescent="0.2">
      <c r="A77" s="31">
        <v>786700</v>
      </c>
      <c r="B77" s="22">
        <v>8</v>
      </c>
      <c r="C77" s="22" t="s">
        <v>127</v>
      </c>
      <c r="D77" s="22"/>
      <c r="E77" s="22"/>
      <c r="F77" s="22"/>
      <c r="G77" s="22"/>
      <c r="H77" s="22"/>
      <c r="J77" s="22"/>
      <c r="K77" s="21"/>
      <c r="L77" s="21"/>
      <c r="M77" s="21"/>
      <c r="N77" s="21"/>
      <c r="O77" s="73">
        <v>0</v>
      </c>
    </row>
    <row r="78" spans="1:15" ht="15.75" customHeight="1" x14ac:dyDescent="0.2">
      <c r="A78" s="31"/>
      <c r="B78" s="22"/>
      <c r="C78" s="22"/>
      <c r="D78" s="22"/>
      <c r="E78" s="22"/>
      <c r="F78" s="22"/>
      <c r="G78" s="22"/>
      <c r="H78" s="22"/>
      <c r="J78" s="22"/>
      <c r="K78" s="21"/>
      <c r="L78" s="21"/>
      <c r="M78" s="21"/>
      <c r="N78" s="21"/>
      <c r="O78" s="20"/>
    </row>
    <row r="79" spans="1:15" ht="15.75" customHeight="1" x14ac:dyDescent="0.2">
      <c r="A79" s="31"/>
      <c r="B79" s="85" t="s">
        <v>16</v>
      </c>
      <c r="C79" s="85"/>
      <c r="D79" s="85"/>
      <c r="E79" s="85"/>
      <c r="F79" s="85"/>
      <c r="G79" s="85"/>
      <c r="H79" s="85"/>
      <c r="I79" s="85"/>
      <c r="J79" s="85"/>
      <c r="K79" s="89"/>
      <c r="L79" s="89"/>
      <c r="M79" s="89"/>
      <c r="N79" s="89"/>
      <c r="O79" s="88">
        <f>SUM(O70:O77)</f>
        <v>0</v>
      </c>
    </row>
    <row r="80" spans="1:15" x14ac:dyDescent="0.2">
      <c r="A80" s="31"/>
      <c r="B80" s="22"/>
      <c r="C80" s="22"/>
      <c r="D80" s="22"/>
      <c r="E80" s="22"/>
      <c r="F80" s="22"/>
      <c r="G80" s="22"/>
      <c r="H80" s="22"/>
      <c r="J80" s="22"/>
      <c r="K80" s="21"/>
      <c r="L80" s="21"/>
      <c r="M80" s="21"/>
      <c r="N80" s="21"/>
      <c r="O80" s="20"/>
    </row>
    <row r="81" spans="1:15" ht="15.75" customHeight="1" x14ac:dyDescent="0.2">
      <c r="A81" s="31"/>
      <c r="B81" s="85" t="s">
        <v>11</v>
      </c>
      <c r="C81" s="85"/>
      <c r="D81" s="85"/>
      <c r="E81" s="85"/>
      <c r="F81" s="85"/>
      <c r="G81" s="85"/>
      <c r="H81" s="85"/>
      <c r="I81" s="85"/>
      <c r="J81" s="85"/>
      <c r="K81" s="89"/>
      <c r="L81" s="89"/>
      <c r="M81" s="89"/>
      <c r="N81" s="89"/>
      <c r="O81" s="88">
        <f>SUM(O40+O49+O55+O63+O79)</f>
        <v>0</v>
      </c>
    </row>
    <row r="82" spans="1:15" ht="15.75" customHeight="1" x14ac:dyDescent="0.2">
      <c r="A82" s="31"/>
      <c r="O82" s="60"/>
    </row>
    <row r="83" spans="1:15" ht="15.75" customHeight="1" x14ac:dyDescent="0.2">
      <c r="A83" s="31">
        <v>786950</v>
      </c>
      <c r="B83" s="22" t="s">
        <v>26</v>
      </c>
      <c r="C83" s="22"/>
      <c r="D83" s="22"/>
      <c r="E83" s="22"/>
      <c r="G83" s="22" t="s">
        <v>34</v>
      </c>
      <c r="H83" s="68">
        <v>0.38</v>
      </c>
      <c r="L83" s="22" t="s">
        <v>35</v>
      </c>
      <c r="M83" s="70">
        <f>O81-(O49+O63+O75+O76)</f>
        <v>0</v>
      </c>
      <c r="N83" s="21"/>
      <c r="O83" s="66">
        <f>SUM(M83*H83)</f>
        <v>0</v>
      </c>
    </row>
    <row r="84" spans="1:15" x14ac:dyDescent="0.2">
      <c r="A84" s="57"/>
      <c r="B84" s="22"/>
      <c r="C84" s="22"/>
      <c r="D84" s="22"/>
      <c r="E84" s="22"/>
      <c r="F84" s="22"/>
      <c r="G84" s="22"/>
      <c r="H84" s="22"/>
      <c r="J84" s="22"/>
      <c r="K84" s="21"/>
      <c r="L84" s="21"/>
      <c r="M84" s="21"/>
      <c r="N84" s="21"/>
      <c r="O84" s="20"/>
    </row>
    <row r="85" spans="1:15" s="22" customFormat="1" ht="15.75" customHeight="1" x14ac:dyDescent="0.2">
      <c r="A85" s="57"/>
      <c r="B85" s="85" t="s">
        <v>12</v>
      </c>
      <c r="C85" s="85"/>
      <c r="D85" s="85"/>
      <c r="E85" s="85"/>
      <c r="F85" s="85"/>
      <c r="G85" s="85"/>
      <c r="H85" s="85"/>
      <c r="I85" s="85"/>
      <c r="J85" s="85"/>
      <c r="K85" s="89"/>
      <c r="L85" s="89"/>
      <c r="M85" s="89"/>
      <c r="N85" s="89"/>
      <c r="O85" s="88">
        <f>SUM(O81+O83)</f>
        <v>0</v>
      </c>
    </row>
    <row r="86" spans="1:15" ht="15.75" customHeight="1" x14ac:dyDescent="0.2">
      <c r="A86" s="61"/>
      <c r="B86" s="22"/>
      <c r="C86" s="22"/>
      <c r="D86" s="22"/>
      <c r="E86" s="22"/>
      <c r="F86" s="21"/>
      <c r="G86" s="22"/>
      <c r="H86" s="22"/>
      <c r="J86" s="22"/>
      <c r="L86" s="21"/>
      <c r="M86" s="21"/>
      <c r="N86" s="21"/>
      <c r="O86" s="21"/>
    </row>
    <row r="87" spans="1:15" ht="15" customHeight="1" x14ac:dyDescent="0.2">
      <c r="A87" s="61"/>
      <c r="B87" s="270" t="s">
        <v>4</v>
      </c>
      <c r="C87" s="270"/>
      <c r="D87" s="270"/>
      <c r="E87" s="270"/>
      <c r="F87" s="270"/>
      <c r="G87" s="270"/>
      <c r="H87" s="270"/>
      <c r="I87" s="270"/>
      <c r="J87" s="270"/>
      <c r="K87" s="270"/>
      <c r="L87" s="270"/>
      <c r="M87" s="270"/>
      <c r="N87" s="270"/>
      <c r="O87" s="270"/>
    </row>
    <row r="88" spans="1:15" x14ac:dyDescent="0.2">
      <c r="A88" s="61"/>
      <c r="B88" s="270"/>
      <c r="C88" s="270"/>
      <c r="D88" s="270"/>
      <c r="E88" s="270"/>
      <c r="F88" s="270"/>
      <c r="G88" s="270"/>
      <c r="H88" s="270"/>
      <c r="I88" s="270"/>
      <c r="J88" s="270"/>
      <c r="K88" s="270"/>
      <c r="L88" s="270"/>
      <c r="M88" s="270"/>
      <c r="N88" s="270"/>
      <c r="O88" s="270"/>
    </row>
    <row r="89" spans="1:15" x14ac:dyDescent="0.2">
      <c r="A89" s="61"/>
      <c r="B89" s="270"/>
      <c r="C89" s="270"/>
      <c r="D89" s="270"/>
      <c r="E89" s="270"/>
      <c r="F89" s="270"/>
      <c r="G89" s="270"/>
      <c r="H89" s="270"/>
      <c r="I89" s="270"/>
      <c r="J89" s="270"/>
      <c r="K89" s="270"/>
      <c r="L89" s="270"/>
      <c r="M89" s="270"/>
      <c r="N89" s="270"/>
      <c r="O89" s="270"/>
    </row>
    <row r="90" spans="1:15" x14ac:dyDescent="0.2">
      <c r="A90" s="61"/>
      <c r="B90" s="270"/>
      <c r="C90" s="270"/>
      <c r="D90" s="270"/>
      <c r="E90" s="270"/>
      <c r="F90" s="270"/>
      <c r="G90" s="270"/>
      <c r="H90" s="270"/>
      <c r="I90" s="270"/>
      <c r="J90" s="270"/>
      <c r="K90" s="270"/>
      <c r="L90" s="270"/>
      <c r="M90" s="270"/>
      <c r="N90" s="270"/>
      <c r="O90" s="270"/>
    </row>
    <row r="91" spans="1:15" x14ac:dyDescent="0.2">
      <c r="A91" s="61"/>
      <c r="B91" s="270"/>
      <c r="C91" s="270"/>
      <c r="D91" s="270"/>
      <c r="E91" s="270"/>
      <c r="F91" s="270"/>
      <c r="G91" s="270"/>
      <c r="H91" s="270"/>
      <c r="I91" s="270"/>
      <c r="J91" s="270"/>
      <c r="K91" s="270"/>
      <c r="L91" s="270"/>
      <c r="M91" s="270"/>
      <c r="N91" s="270"/>
      <c r="O91" s="270"/>
    </row>
    <row r="92" spans="1:15" x14ac:dyDescent="0.2">
      <c r="A92" s="61"/>
      <c r="B92" s="270"/>
      <c r="C92" s="270"/>
      <c r="D92" s="270"/>
      <c r="E92" s="270"/>
      <c r="F92" s="270"/>
      <c r="G92" s="270"/>
      <c r="H92" s="270"/>
      <c r="I92" s="270"/>
      <c r="J92" s="270"/>
      <c r="K92" s="270"/>
      <c r="L92" s="270"/>
      <c r="M92" s="270"/>
      <c r="N92" s="270"/>
      <c r="O92" s="270"/>
    </row>
    <row r="93" spans="1:15" x14ac:dyDescent="0.2">
      <c r="A93" s="61"/>
      <c r="B93" s="270"/>
      <c r="C93" s="270"/>
      <c r="D93" s="270"/>
      <c r="E93" s="270"/>
      <c r="F93" s="270"/>
      <c r="G93" s="270"/>
      <c r="H93" s="270"/>
      <c r="I93" s="270"/>
      <c r="J93" s="270"/>
      <c r="K93" s="270"/>
      <c r="L93" s="270"/>
      <c r="M93" s="270"/>
      <c r="N93" s="270"/>
      <c r="O93" s="270"/>
    </row>
    <row r="94" spans="1:15" x14ac:dyDescent="0.2">
      <c r="A94" s="61"/>
      <c r="B94" s="270"/>
      <c r="C94" s="270"/>
      <c r="D94" s="270"/>
      <c r="E94" s="270"/>
      <c r="F94" s="270"/>
      <c r="G94" s="270"/>
      <c r="H94" s="270"/>
      <c r="I94" s="270"/>
      <c r="J94" s="270"/>
      <c r="K94" s="270"/>
      <c r="L94" s="270"/>
      <c r="M94" s="270"/>
      <c r="N94" s="270"/>
      <c r="O94" s="270"/>
    </row>
    <row r="95" spans="1:15" x14ac:dyDescent="0.2">
      <c r="A95" s="61"/>
      <c r="B95" s="270"/>
      <c r="C95" s="270"/>
      <c r="D95" s="270"/>
      <c r="E95" s="270"/>
      <c r="F95" s="270"/>
      <c r="G95" s="270"/>
      <c r="H95" s="270"/>
      <c r="I95" s="270"/>
      <c r="J95" s="270"/>
      <c r="K95" s="270"/>
      <c r="L95" s="270"/>
      <c r="M95" s="270"/>
      <c r="N95" s="270"/>
      <c r="O95" s="270"/>
    </row>
    <row r="96" spans="1:15" x14ac:dyDescent="0.2">
      <c r="A96" s="61"/>
      <c r="B96" s="270"/>
      <c r="C96" s="270"/>
      <c r="D96" s="270"/>
      <c r="E96" s="270"/>
      <c r="F96" s="270"/>
      <c r="G96" s="270"/>
      <c r="H96" s="270"/>
      <c r="I96" s="270"/>
      <c r="J96" s="270"/>
      <c r="K96" s="270"/>
      <c r="L96" s="270"/>
      <c r="M96" s="270"/>
      <c r="N96" s="270"/>
      <c r="O96" s="270"/>
    </row>
    <row r="97" spans="1:15" x14ac:dyDescent="0.2">
      <c r="A97" s="61"/>
      <c r="B97" s="270"/>
      <c r="C97" s="270"/>
      <c r="D97" s="270"/>
      <c r="E97" s="270"/>
      <c r="F97" s="270"/>
      <c r="G97" s="270"/>
      <c r="H97" s="270"/>
      <c r="I97" s="270"/>
      <c r="J97" s="270"/>
      <c r="K97" s="270"/>
      <c r="L97" s="270"/>
      <c r="M97" s="270"/>
      <c r="N97" s="270"/>
      <c r="O97" s="270"/>
    </row>
    <row r="98" spans="1:15" x14ac:dyDescent="0.2">
      <c r="A98" s="61"/>
      <c r="B98" s="62"/>
      <c r="C98" s="62"/>
      <c r="D98" s="62"/>
      <c r="E98" s="62"/>
      <c r="F98" s="62"/>
      <c r="G98" s="62"/>
      <c r="H98" s="62"/>
      <c r="J98" s="62"/>
      <c r="L98" s="62"/>
      <c r="M98" s="62"/>
      <c r="N98" s="62"/>
      <c r="O98" s="62"/>
    </row>
    <row r="99" spans="1:15" x14ac:dyDescent="0.2">
      <c r="A99" s="61"/>
      <c r="B99" s="22"/>
      <c r="C99" s="22"/>
      <c r="D99" s="22"/>
      <c r="E99" s="22"/>
      <c r="F99" s="22"/>
      <c r="G99" s="22"/>
      <c r="H99" s="22"/>
      <c r="I99" s="63"/>
      <c r="J99" s="22"/>
      <c r="K99" s="63"/>
      <c r="L99" s="21"/>
      <c r="M99" s="21"/>
      <c r="N99" s="21"/>
      <c r="O99" s="21"/>
    </row>
    <row r="100" spans="1:15" x14ac:dyDescent="0.2">
      <c r="A100" s="61"/>
      <c r="B100" s="22"/>
      <c r="C100" s="22"/>
      <c r="D100" s="22"/>
      <c r="E100" s="22"/>
      <c r="F100" s="22"/>
      <c r="G100" s="22"/>
      <c r="H100" s="22"/>
      <c r="I100" s="62"/>
      <c r="J100" s="22"/>
      <c r="K100" s="62"/>
      <c r="L100" s="21"/>
      <c r="M100" s="21"/>
      <c r="N100" s="21"/>
      <c r="O100" s="21"/>
    </row>
    <row r="101" spans="1:15" x14ac:dyDescent="0.2">
      <c r="A101" s="61"/>
      <c r="B101" s="22"/>
      <c r="C101" s="22"/>
      <c r="D101" s="22"/>
      <c r="E101" s="22"/>
      <c r="F101" s="22"/>
      <c r="G101" s="22"/>
      <c r="H101" s="22"/>
      <c r="J101" s="22"/>
      <c r="K101" s="21"/>
      <c r="L101" s="21"/>
      <c r="M101" s="21"/>
      <c r="N101" s="21"/>
      <c r="O101" s="21"/>
    </row>
    <row r="102" spans="1:15" x14ac:dyDescent="0.2">
      <c r="A102" s="61"/>
      <c r="B102" s="22"/>
      <c r="C102" s="22"/>
      <c r="D102" s="22"/>
      <c r="E102" s="22"/>
      <c r="F102" s="22"/>
      <c r="G102" s="22"/>
      <c r="H102" s="22"/>
      <c r="J102" s="22"/>
      <c r="K102" s="21"/>
      <c r="L102" s="21"/>
      <c r="M102" s="21"/>
      <c r="N102" s="21"/>
      <c r="O102" s="22"/>
    </row>
    <row r="103" spans="1:15" x14ac:dyDescent="0.2">
      <c r="A103" s="61"/>
      <c r="B103" s="22"/>
      <c r="C103" s="22"/>
      <c r="D103" s="22"/>
      <c r="E103" s="22"/>
      <c r="F103" s="22"/>
      <c r="G103" s="22"/>
      <c r="H103" s="22"/>
      <c r="J103" s="22"/>
      <c r="K103" s="21"/>
      <c r="L103" s="21"/>
      <c r="M103" s="21"/>
      <c r="N103" s="21"/>
      <c r="O103" s="21"/>
    </row>
    <row r="104" spans="1:15" x14ac:dyDescent="0.2">
      <c r="A104" s="61"/>
      <c r="B104" s="22"/>
      <c r="C104" s="22"/>
      <c r="D104" s="22"/>
      <c r="E104" s="22"/>
      <c r="F104" s="22"/>
      <c r="G104" s="22"/>
      <c r="H104" s="22"/>
      <c r="J104" s="22"/>
      <c r="K104" s="21"/>
      <c r="L104" s="21"/>
      <c r="M104" s="21"/>
      <c r="N104" s="21"/>
      <c r="O104" s="22"/>
    </row>
    <row r="105" spans="1:15" x14ac:dyDescent="0.2">
      <c r="A105" s="61"/>
      <c r="B105" s="22"/>
      <c r="C105" s="22"/>
      <c r="D105" s="22"/>
      <c r="E105" s="22"/>
      <c r="F105" s="22"/>
      <c r="G105" s="22"/>
      <c r="H105" s="22"/>
      <c r="J105" s="21"/>
      <c r="K105" s="21"/>
      <c r="L105" s="21"/>
      <c r="M105" s="21"/>
      <c r="N105" s="21"/>
      <c r="O105" s="21"/>
    </row>
    <row r="106" spans="1:15" x14ac:dyDescent="0.2">
      <c r="A106" s="53"/>
      <c r="B106" s="22"/>
      <c r="C106" s="22"/>
      <c r="D106" s="22"/>
      <c r="E106" s="22"/>
      <c r="F106" s="22"/>
      <c r="G106" s="22"/>
      <c r="H106" s="22"/>
      <c r="J106" s="22"/>
      <c r="K106" s="21"/>
      <c r="L106" s="21"/>
      <c r="M106" s="21"/>
      <c r="N106" s="21"/>
      <c r="O106" s="22"/>
    </row>
    <row r="107" spans="1:15" x14ac:dyDescent="0.2">
      <c r="A107" s="53"/>
      <c r="B107" s="22"/>
      <c r="C107" s="22"/>
      <c r="D107" s="22"/>
      <c r="E107" s="22"/>
      <c r="F107" s="22"/>
      <c r="G107" s="22"/>
      <c r="H107" s="22"/>
      <c r="J107" s="22"/>
      <c r="K107" s="21"/>
      <c r="L107" s="21"/>
      <c r="M107" s="21"/>
      <c r="N107" s="21"/>
      <c r="O107" s="21"/>
    </row>
    <row r="108" spans="1:15" x14ac:dyDescent="0.2">
      <c r="K108" s="21"/>
    </row>
    <row r="109" spans="1:15" x14ac:dyDescent="0.2">
      <c r="K109" s="21"/>
    </row>
    <row r="110" spans="1:15" x14ac:dyDescent="0.2">
      <c r="I110" s="21"/>
      <c r="K110" s="21"/>
    </row>
    <row r="111" spans="1:15" x14ac:dyDescent="0.2">
      <c r="K111" s="21"/>
    </row>
    <row r="112" spans="1:15" x14ac:dyDescent="0.2">
      <c r="K112" s="21"/>
    </row>
  </sheetData>
  <sheetProtection algorithmName="SHA-512" hashValue="tHnryOzYVrvtiHqLWMbw0eYyTD2vqXj792kn0lQ8X26mjVx1BLF7PQVuyqTmu10grjGcl9BsuPapOGUoN9x2Nw==" saltValue="7ogIvz0LKpS4GlxF9jKNZA==" spinCount="100000" sheet="1" formatColumns="0" formatRows="0"/>
  <mergeCells count="4">
    <mergeCell ref="B87:O97"/>
    <mergeCell ref="I1:K1"/>
    <mergeCell ref="M1:N1"/>
    <mergeCell ref="A2:H2"/>
  </mergeCells>
  <phoneticPr fontId="2" type="noConversion"/>
  <printOptions gridLines="1"/>
  <pageMargins left="0.52" right="0.56000000000000005" top="0.6" bottom="0.75" header="0.34" footer="0.5"/>
  <pageSetup scale="45" orientation="portrait" r:id="rId1"/>
  <headerFooter>
    <oddHeader>&amp;C&amp;"Tahoma,Regular"Appalachian State University Office of Sponsored Programs</oddHeader>
    <oddFooter>&amp;CPage &amp;P&amp;Rversion 07/2023</oddFooter>
  </headerFooter>
  <ignoredErrors>
    <ignoredError sqref="I19:I23 C19:C23 I8:I13 K9 K25:N25 K14:O15 M10 B3 K8 O8 O9 K11:K13 O11:O13 K24:O24 K19 O19 K20:K23 O20:O23 M8 M9 M11:M13 M19 M20:M23 O10 K16:L18 N16:O18" unlockedFormula="1"/>
    <ignoredError sqref="C8:C13 O25" unlockedFormula="1" emptyCellReference="1"/>
    <ignoredError sqref="O49:O51 O54:O57 O37 C14 M37:N37 O63" emptyCellReference="1"/>
  </ignoredErrors>
  <legacyDrawing r:id="rId2"/>
  <extLst>
    <ext xmlns:mx="http://schemas.microsoft.com/office/mac/excel/2008/main" uri="{64002731-A6B0-56B0-2670-7721B7C09600}">
      <mx:PLV Mode="1" OnePage="0" WScale="55"/>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O112"/>
  <sheetViews>
    <sheetView view="pageLayout" zoomScale="70" zoomScaleNormal="70" zoomScalePageLayoutView="70" workbookViewId="0">
      <selection activeCell="H8" sqref="H8"/>
    </sheetView>
  </sheetViews>
  <sheetFormatPr defaultColWidth="14.42578125" defaultRowHeight="15" x14ac:dyDescent="0.2"/>
  <cols>
    <col min="1" max="1" width="14.42578125" style="64"/>
    <col min="2" max="2" width="6.28515625" style="25" customWidth="1"/>
    <col min="3" max="5" width="14.42578125" style="25"/>
    <col min="6" max="6" width="18.42578125" style="25" customWidth="1"/>
    <col min="7" max="7" width="8.42578125" style="25" customWidth="1"/>
    <col min="8" max="8" width="15.42578125" style="25" customWidth="1"/>
    <col min="9" max="9" width="6.7109375" style="22" customWidth="1"/>
    <col min="10" max="10" width="14.7109375" style="25" customWidth="1"/>
    <col min="11" max="11" width="5.42578125" style="22" customWidth="1"/>
    <col min="12" max="12" width="16.28515625" style="25" customWidth="1"/>
    <col min="13" max="13" width="19.140625" style="25" customWidth="1"/>
    <col min="14" max="14" width="17.42578125" style="25" customWidth="1"/>
    <col min="15" max="15" width="19.7109375" style="25" customWidth="1"/>
    <col min="16" max="16384" width="14.42578125" style="25"/>
  </cols>
  <sheetData>
    <row r="1" spans="1:15" ht="25.5" x14ac:dyDescent="0.35">
      <c r="A1" s="92" t="s">
        <v>8</v>
      </c>
      <c r="B1" s="93"/>
      <c r="C1" s="93"/>
      <c r="D1" s="93"/>
      <c r="E1" s="93"/>
      <c r="F1" s="93"/>
      <c r="G1" s="93"/>
      <c r="H1" s="93"/>
      <c r="I1" s="273" t="s">
        <v>171</v>
      </c>
      <c r="J1" s="274"/>
      <c r="K1" s="274"/>
      <c r="L1" s="260"/>
      <c r="M1" s="275" t="s">
        <v>172</v>
      </c>
      <c r="N1" s="276"/>
      <c r="O1" s="260"/>
    </row>
    <row r="2" spans="1:15" x14ac:dyDescent="0.2">
      <c r="A2" s="271" t="s">
        <v>227</v>
      </c>
      <c r="B2" s="272"/>
      <c r="C2" s="272"/>
      <c r="D2" s="272"/>
      <c r="E2" s="272"/>
      <c r="F2" s="272"/>
      <c r="G2" s="272"/>
      <c r="H2" s="272"/>
      <c r="I2" s="153" t="s">
        <v>29</v>
      </c>
      <c r="J2" s="151"/>
      <c r="K2" s="152"/>
      <c r="L2" s="87"/>
      <c r="M2" s="87"/>
      <c r="N2" s="86"/>
      <c r="O2" s="86"/>
    </row>
    <row r="3" spans="1:15" x14ac:dyDescent="0.2">
      <c r="A3" s="53" t="s">
        <v>53</v>
      </c>
      <c r="B3" s="69" t="str">
        <f>'NSF FY 23-24'!B3</f>
        <v>insert title</v>
      </c>
      <c r="C3" s="68"/>
      <c r="D3" s="68"/>
      <c r="E3" s="68"/>
      <c r="F3" s="68"/>
      <c r="G3" s="68"/>
      <c r="H3" s="68"/>
      <c r="I3" s="75"/>
      <c r="J3" s="75"/>
      <c r="K3" s="75"/>
      <c r="L3" s="75"/>
      <c r="M3" s="75"/>
      <c r="N3" s="68"/>
      <c r="O3" s="68"/>
    </row>
    <row r="4" spans="1:15" x14ac:dyDescent="0.2">
      <c r="A4" s="54"/>
      <c r="B4" s="24"/>
      <c r="C4" s="24"/>
      <c r="D4" s="24"/>
      <c r="E4" s="24"/>
      <c r="F4" s="24"/>
      <c r="G4" s="24"/>
      <c r="H4" s="24"/>
      <c r="I4" s="24"/>
      <c r="J4" s="24"/>
      <c r="K4" s="55"/>
      <c r="L4" s="55"/>
      <c r="M4" s="55"/>
      <c r="N4" s="55"/>
      <c r="O4" s="24"/>
    </row>
    <row r="5" spans="1:15" x14ac:dyDescent="0.2">
      <c r="A5" s="56"/>
      <c r="B5" s="22"/>
      <c r="C5" s="22"/>
      <c r="D5" s="22"/>
      <c r="E5" s="22"/>
      <c r="F5" s="22"/>
      <c r="G5" s="22"/>
      <c r="H5" s="26" t="s">
        <v>38</v>
      </c>
      <c r="I5" s="45" t="s">
        <v>39</v>
      </c>
      <c r="J5" s="26" t="s">
        <v>37</v>
      </c>
      <c r="K5" s="45" t="s">
        <v>39</v>
      </c>
      <c r="L5" s="29" t="s">
        <v>40</v>
      </c>
      <c r="M5" s="29" t="s">
        <v>41</v>
      </c>
      <c r="N5" s="29" t="s">
        <v>42</v>
      </c>
      <c r="O5" s="26" t="s">
        <v>43</v>
      </c>
    </row>
    <row r="6" spans="1:15" x14ac:dyDescent="0.2">
      <c r="A6" s="57"/>
      <c r="B6" s="22"/>
      <c r="C6" s="22"/>
      <c r="D6" s="22"/>
      <c r="E6" s="22"/>
      <c r="F6" s="22"/>
      <c r="G6" s="22"/>
      <c r="H6" s="26" t="s">
        <v>44</v>
      </c>
      <c r="I6" s="26"/>
      <c r="J6" s="26" t="s">
        <v>44</v>
      </c>
      <c r="K6" s="26"/>
      <c r="L6" s="29"/>
      <c r="M6" s="29" t="s">
        <v>45</v>
      </c>
      <c r="N6" s="29" t="s">
        <v>46</v>
      </c>
      <c r="O6" s="22"/>
    </row>
    <row r="7" spans="1:15" x14ac:dyDescent="0.2">
      <c r="A7" s="30" t="s">
        <v>47</v>
      </c>
      <c r="B7" s="22" t="s">
        <v>65</v>
      </c>
      <c r="C7" s="22"/>
      <c r="D7" s="22"/>
      <c r="E7" s="22"/>
      <c r="F7" s="22"/>
      <c r="G7" s="22"/>
      <c r="H7" s="22"/>
      <c r="J7" s="22"/>
      <c r="L7" s="21"/>
      <c r="M7" s="21"/>
      <c r="N7" s="21"/>
      <c r="O7" s="20"/>
    </row>
    <row r="8" spans="1:15" x14ac:dyDescent="0.2">
      <c r="A8" s="31">
        <v>611180</v>
      </c>
      <c r="B8" s="22">
        <v>1</v>
      </c>
      <c r="C8" s="69" t="str">
        <f>'NSF FY 23-24'!C8</f>
        <v>insert name</v>
      </c>
      <c r="D8" s="68"/>
      <c r="E8" s="68"/>
      <c r="F8" s="68"/>
      <c r="G8" s="22"/>
      <c r="H8" s="76">
        <v>0</v>
      </c>
      <c r="I8" s="71">
        <f t="shared" ref="I8:I13" si="0">H8*9</f>
        <v>0</v>
      </c>
      <c r="J8" s="76">
        <v>0</v>
      </c>
      <c r="K8" s="71">
        <f t="shared" ref="K8:K13" si="1">J8*3</f>
        <v>0</v>
      </c>
      <c r="L8" s="33">
        <f>('NSF FY 27-28'!L8)*0.03+('NSF FY 27-28'!L8)</f>
        <v>0</v>
      </c>
      <c r="M8" s="66">
        <f t="shared" ref="M8:M13" si="2">L8*H8+L8/9*3*J8</f>
        <v>0</v>
      </c>
      <c r="N8" s="146">
        <f>M8*'FRINGE RATES'!G3</f>
        <v>0</v>
      </c>
      <c r="O8" s="66">
        <f t="shared" ref="O8:O13" si="3">N8+M8</f>
        <v>0</v>
      </c>
    </row>
    <row r="9" spans="1:15" x14ac:dyDescent="0.2">
      <c r="A9" s="31">
        <v>611180</v>
      </c>
      <c r="B9" s="22">
        <v>2</v>
      </c>
      <c r="C9" s="69" t="str">
        <f>'NSF FY 23-24'!C9</f>
        <v>insert name</v>
      </c>
      <c r="D9" s="68"/>
      <c r="E9" s="68"/>
      <c r="F9" s="68"/>
      <c r="G9" s="22"/>
      <c r="H9" s="76">
        <v>0</v>
      </c>
      <c r="I9" s="71">
        <f t="shared" si="0"/>
        <v>0</v>
      </c>
      <c r="J9" s="76">
        <v>0</v>
      </c>
      <c r="K9" s="71">
        <f t="shared" si="1"/>
        <v>0</v>
      </c>
      <c r="L9" s="33">
        <f>('NSF FY 27-28'!L9)*0.03+('NSF FY 27-28'!L9)</f>
        <v>0</v>
      </c>
      <c r="M9" s="66">
        <f t="shared" si="2"/>
        <v>0</v>
      </c>
      <c r="N9" s="146">
        <f>M9*'FRINGE RATES'!G3</f>
        <v>0</v>
      </c>
      <c r="O9" s="66">
        <f t="shared" si="3"/>
        <v>0</v>
      </c>
    </row>
    <row r="10" spans="1:15" x14ac:dyDescent="0.2">
      <c r="A10" s="31">
        <v>611180</v>
      </c>
      <c r="B10" s="22">
        <v>3</v>
      </c>
      <c r="C10" s="69" t="str">
        <f>'NSF FY 23-24'!C10</f>
        <v>insert name</v>
      </c>
      <c r="D10" s="68"/>
      <c r="E10" s="68"/>
      <c r="F10" s="68"/>
      <c r="G10" s="22"/>
      <c r="H10" s="76">
        <v>0</v>
      </c>
      <c r="I10" s="71">
        <f t="shared" si="0"/>
        <v>0</v>
      </c>
      <c r="J10" s="76">
        <v>0</v>
      </c>
      <c r="K10" s="71">
        <f>J10*3</f>
        <v>0</v>
      </c>
      <c r="L10" s="33">
        <f>('NSF FY 27-28'!L10)*0.03+('NSF FY 27-28'!L10)</f>
        <v>0</v>
      </c>
      <c r="M10" s="66">
        <f t="shared" si="2"/>
        <v>0</v>
      </c>
      <c r="N10" s="146">
        <f>M10*'FRINGE RATES'!G3</f>
        <v>0</v>
      </c>
      <c r="O10" s="66">
        <f t="shared" si="3"/>
        <v>0</v>
      </c>
    </row>
    <row r="11" spans="1:15" x14ac:dyDescent="0.2">
      <c r="A11" s="31">
        <v>611180</v>
      </c>
      <c r="B11" s="22">
        <v>4</v>
      </c>
      <c r="C11" s="69" t="str">
        <f>'NSF FY 23-24'!C11</f>
        <v>insert name</v>
      </c>
      <c r="D11" s="68"/>
      <c r="E11" s="68"/>
      <c r="F11" s="68"/>
      <c r="G11" s="22"/>
      <c r="H11" s="76">
        <v>0</v>
      </c>
      <c r="I11" s="71">
        <f t="shared" si="0"/>
        <v>0</v>
      </c>
      <c r="J11" s="76">
        <v>0</v>
      </c>
      <c r="K11" s="71">
        <f t="shared" si="1"/>
        <v>0</v>
      </c>
      <c r="L11" s="33">
        <f>('NSF FY 27-28'!L11)*0.03+('NSF FY 27-28'!L11)</f>
        <v>0</v>
      </c>
      <c r="M11" s="66">
        <f t="shared" si="2"/>
        <v>0</v>
      </c>
      <c r="N11" s="146">
        <f>M11*'FRINGE RATES'!G3</f>
        <v>0</v>
      </c>
      <c r="O11" s="66">
        <f t="shared" si="3"/>
        <v>0</v>
      </c>
    </row>
    <row r="12" spans="1:15" x14ac:dyDescent="0.2">
      <c r="A12" s="31">
        <v>611180</v>
      </c>
      <c r="B12" s="22">
        <v>5</v>
      </c>
      <c r="C12" s="69" t="str">
        <f>'NSF FY 23-24'!C12</f>
        <v>insert name</v>
      </c>
      <c r="D12" s="68"/>
      <c r="E12" s="68"/>
      <c r="F12" s="68"/>
      <c r="G12" s="22"/>
      <c r="H12" s="76">
        <v>0</v>
      </c>
      <c r="I12" s="71">
        <f t="shared" si="0"/>
        <v>0</v>
      </c>
      <c r="J12" s="76">
        <v>0</v>
      </c>
      <c r="K12" s="71">
        <f t="shared" si="1"/>
        <v>0</v>
      </c>
      <c r="L12" s="33">
        <f>('NSF FY 27-28'!L12)*0.03+('NSF FY 27-28'!L12)</f>
        <v>0</v>
      </c>
      <c r="M12" s="66">
        <f t="shared" si="2"/>
        <v>0</v>
      </c>
      <c r="N12" s="146">
        <f>M12*'FRINGE RATES'!G3</f>
        <v>0</v>
      </c>
      <c r="O12" s="66">
        <f t="shared" si="3"/>
        <v>0</v>
      </c>
    </row>
    <row r="13" spans="1:15" x14ac:dyDescent="0.2">
      <c r="A13" s="31">
        <v>611180</v>
      </c>
      <c r="B13" s="22">
        <v>6</v>
      </c>
      <c r="C13" s="69" t="str">
        <f>'NSF FY 23-24'!C13</f>
        <v>insert name</v>
      </c>
      <c r="D13" s="68"/>
      <c r="E13" s="68"/>
      <c r="F13" s="68"/>
      <c r="G13" s="22"/>
      <c r="H13" s="76">
        <v>0</v>
      </c>
      <c r="I13" s="71">
        <f t="shared" si="0"/>
        <v>0</v>
      </c>
      <c r="J13" s="76">
        <v>0</v>
      </c>
      <c r="K13" s="71">
        <f t="shared" si="1"/>
        <v>0</v>
      </c>
      <c r="L13" s="33">
        <f>('NSF FY 27-28'!L13)*0.03+('NSF FY 27-28'!L13)</f>
        <v>0</v>
      </c>
      <c r="M13" s="66">
        <f t="shared" si="2"/>
        <v>0</v>
      </c>
      <c r="N13" s="146">
        <f>M13*'FRINGE RATES'!G3</f>
        <v>0</v>
      </c>
      <c r="O13" s="66">
        <f t="shared" si="3"/>
        <v>0</v>
      </c>
    </row>
    <row r="14" spans="1:15" x14ac:dyDescent="0.2">
      <c r="A14" s="31"/>
      <c r="B14" s="22"/>
      <c r="C14" s="22"/>
      <c r="D14" s="22"/>
      <c r="E14" s="22"/>
      <c r="F14" s="22"/>
      <c r="G14" s="22"/>
      <c r="H14" s="22"/>
      <c r="I14" s="34"/>
      <c r="J14" s="22"/>
      <c r="K14" s="28"/>
      <c r="L14" s="20"/>
      <c r="M14" s="33"/>
      <c r="N14" s="33"/>
      <c r="O14" s="33"/>
    </row>
    <row r="15" spans="1:15" x14ac:dyDescent="0.2">
      <c r="A15" s="31"/>
      <c r="B15" s="85" t="s">
        <v>58</v>
      </c>
      <c r="C15" s="85"/>
      <c r="D15" s="85"/>
      <c r="E15" s="85"/>
      <c r="F15" s="85"/>
      <c r="G15" s="85"/>
      <c r="H15" s="85"/>
      <c r="I15" s="85"/>
      <c r="J15" s="85"/>
      <c r="K15" s="89"/>
      <c r="L15" s="95"/>
      <c r="M15" s="88">
        <f>SUM(M8:M13)</f>
        <v>0</v>
      </c>
      <c r="N15" s="91">
        <f>SUM(N8:N13)</f>
        <v>0</v>
      </c>
      <c r="O15" s="88">
        <f>SUM(O8:O13)</f>
        <v>0</v>
      </c>
    </row>
    <row r="16" spans="1:15" s="22" customFormat="1" x14ac:dyDescent="0.2">
      <c r="A16" s="31"/>
      <c r="M16" s="2"/>
      <c r="N16" s="2"/>
      <c r="O16" s="2"/>
    </row>
    <row r="17" spans="1:15" s="22" customFormat="1" x14ac:dyDescent="0.2">
      <c r="A17" s="31"/>
      <c r="H17" s="46" t="s">
        <v>49</v>
      </c>
      <c r="I17" s="47" t="s">
        <v>39</v>
      </c>
      <c r="J17" s="34"/>
      <c r="K17" s="34"/>
      <c r="L17" s="29" t="s">
        <v>40</v>
      </c>
      <c r="M17" s="8" t="s">
        <v>41</v>
      </c>
      <c r="N17" s="8" t="s">
        <v>42</v>
      </c>
      <c r="O17" s="7" t="s">
        <v>43</v>
      </c>
    </row>
    <row r="18" spans="1:15" s="22" customFormat="1" x14ac:dyDescent="0.2">
      <c r="A18" s="31">
        <v>612120</v>
      </c>
      <c r="B18" s="22" t="s">
        <v>66</v>
      </c>
      <c r="H18" s="46" t="s">
        <v>44</v>
      </c>
      <c r="I18" s="34"/>
      <c r="J18" s="34"/>
      <c r="K18" s="34"/>
      <c r="L18" s="29"/>
      <c r="M18" s="8" t="s">
        <v>45</v>
      </c>
      <c r="N18" s="8" t="s">
        <v>46</v>
      </c>
      <c r="O18" s="2"/>
    </row>
    <row r="19" spans="1:15" ht="15.75" customHeight="1" x14ac:dyDescent="0.2">
      <c r="A19" s="31">
        <v>612120</v>
      </c>
      <c r="B19" s="22">
        <v>1</v>
      </c>
      <c r="C19" s="69" t="str">
        <f>'NSF FY 23-24'!C19</f>
        <v>insert name</v>
      </c>
      <c r="D19" s="68"/>
      <c r="E19" s="68"/>
      <c r="F19" s="68"/>
      <c r="G19" s="22"/>
      <c r="H19" s="76">
        <v>0</v>
      </c>
      <c r="I19" s="71">
        <f>H19*12</f>
        <v>0</v>
      </c>
      <c r="J19" s="58"/>
      <c r="K19" s="58"/>
      <c r="L19" s="33">
        <f>('NSF FY 27-28'!L19)*0.03+('NSF FY 27-28'!L19)</f>
        <v>0</v>
      </c>
      <c r="M19" s="66">
        <f>H19*L19</f>
        <v>0</v>
      </c>
      <c r="N19" s="81">
        <f>M19*'FRINGE RATES'!G5</f>
        <v>0</v>
      </c>
      <c r="O19" s="66">
        <f>N19+M19</f>
        <v>0</v>
      </c>
    </row>
    <row r="20" spans="1:15" ht="15.75" customHeight="1" x14ac:dyDescent="0.2">
      <c r="A20" s="31">
        <v>612120</v>
      </c>
      <c r="B20" s="22">
        <v>2</v>
      </c>
      <c r="C20" s="69" t="str">
        <f>'NSF FY 23-24'!C20</f>
        <v>insert name</v>
      </c>
      <c r="D20" s="68"/>
      <c r="E20" s="68"/>
      <c r="F20" s="68"/>
      <c r="G20" s="22"/>
      <c r="H20" s="76">
        <v>0</v>
      </c>
      <c r="I20" s="71">
        <f>H20*12</f>
        <v>0</v>
      </c>
      <c r="J20" s="58"/>
      <c r="K20" s="58"/>
      <c r="L20" s="33">
        <f>('NSF FY 27-28'!L20)*0.03+('NSF FY 27-28'!L20)</f>
        <v>0</v>
      </c>
      <c r="M20" s="66">
        <f>H20*L20</f>
        <v>0</v>
      </c>
      <c r="N20" s="81">
        <f>M20*'FRINGE RATES'!G5</f>
        <v>0</v>
      </c>
      <c r="O20" s="66">
        <f>N20+M20</f>
        <v>0</v>
      </c>
    </row>
    <row r="21" spans="1:15" ht="15.75" customHeight="1" x14ac:dyDescent="0.2">
      <c r="A21" s="31">
        <v>612120</v>
      </c>
      <c r="B21" s="22">
        <v>3</v>
      </c>
      <c r="C21" s="69" t="str">
        <f>'NSF FY 23-24'!C21</f>
        <v>insert name</v>
      </c>
      <c r="D21" s="68"/>
      <c r="E21" s="68"/>
      <c r="F21" s="68"/>
      <c r="G21" s="22"/>
      <c r="H21" s="76">
        <v>0</v>
      </c>
      <c r="I21" s="71">
        <f>H21*12</f>
        <v>0</v>
      </c>
      <c r="J21" s="58"/>
      <c r="K21" s="58"/>
      <c r="L21" s="33">
        <f>('NSF FY 27-28'!L21)*0.03+('NSF FY 27-28'!L21)</f>
        <v>0</v>
      </c>
      <c r="M21" s="66">
        <f>H21*L21</f>
        <v>0</v>
      </c>
      <c r="N21" s="81">
        <f>M21*'FRINGE RATES'!G5</f>
        <v>0</v>
      </c>
      <c r="O21" s="66">
        <f>N21+M21</f>
        <v>0</v>
      </c>
    </row>
    <row r="22" spans="1:15" ht="15.75" customHeight="1" x14ac:dyDescent="0.2">
      <c r="A22" s="31">
        <v>612120</v>
      </c>
      <c r="B22" s="22">
        <v>4</v>
      </c>
      <c r="C22" s="69" t="str">
        <f>'NSF FY 23-24'!C22</f>
        <v>insert name</v>
      </c>
      <c r="D22" s="68"/>
      <c r="E22" s="68"/>
      <c r="F22" s="68"/>
      <c r="G22" s="22"/>
      <c r="H22" s="76">
        <v>0</v>
      </c>
      <c r="I22" s="71">
        <f>H22*12</f>
        <v>0</v>
      </c>
      <c r="J22" s="58"/>
      <c r="K22" s="58"/>
      <c r="L22" s="33">
        <f>('NSF FY 27-28'!L22)*0.03+('NSF FY 27-28'!L22)</f>
        <v>0</v>
      </c>
      <c r="M22" s="66">
        <f>H22*L22</f>
        <v>0</v>
      </c>
      <c r="N22" s="81">
        <f>M22*'FRINGE RATES'!G5</f>
        <v>0</v>
      </c>
      <c r="O22" s="66">
        <f>N22+M22</f>
        <v>0</v>
      </c>
    </row>
    <row r="23" spans="1:15" ht="15.75" customHeight="1" x14ac:dyDescent="0.2">
      <c r="A23" s="31"/>
      <c r="B23" s="22">
        <v>5</v>
      </c>
      <c r="C23" s="69" t="str">
        <f>'NSF FY 23-24'!C23</f>
        <v>insert name</v>
      </c>
      <c r="D23" s="68"/>
      <c r="E23" s="68"/>
      <c r="F23" s="68"/>
      <c r="G23" s="22"/>
      <c r="H23" s="76">
        <v>0</v>
      </c>
      <c r="I23" s="71">
        <f>H23*12</f>
        <v>0</v>
      </c>
      <c r="J23" s="58"/>
      <c r="K23" s="58"/>
      <c r="L23" s="33">
        <f>('NSF FY 27-28'!L23)*0.03+('NSF FY 27-28'!L23)</f>
        <v>0</v>
      </c>
      <c r="M23" s="66">
        <f>H23*L23</f>
        <v>0</v>
      </c>
      <c r="N23" s="81">
        <f>M23*'FRINGE RATES'!G5</f>
        <v>0</v>
      </c>
      <c r="O23" s="66">
        <f>N23+M23</f>
        <v>0</v>
      </c>
    </row>
    <row r="24" spans="1:15" ht="15.75" customHeight="1" x14ac:dyDescent="0.2">
      <c r="A24" s="31"/>
      <c r="B24" s="22"/>
      <c r="C24" s="22"/>
      <c r="D24" s="22"/>
      <c r="E24" s="22"/>
      <c r="F24" s="22"/>
      <c r="G24" s="22"/>
      <c r="H24" s="20"/>
      <c r="J24" s="20"/>
      <c r="L24" s="20"/>
      <c r="M24" s="20"/>
      <c r="N24" s="20"/>
      <c r="O24" s="20"/>
    </row>
    <row r="25" spans="1:15" ht="15.75" customHeight="1" x14ac:dyDescent="0.2">
      <c r="A25" s="31"/>
      <c r="B25" s="85" t="s">
        <v>59</v>
      </c>
      <c r="C25" s="85"/>
      <c r="D25" s="85"/>
      <c r="E25" s="85"/>
      <c r="F25" s="85"/>
      <c r="G25" s="85"/>
      <c r="H25" s="85"/>
      <c r="I25" s="85"/>
      <c r="J25" s="85"/>
      <c r="K25" s="89"/>
      <c r="L25" s="95"/>
      <c r="M25" s="88">
        <f>SUM(M19:M23)</f>
        <v>0</v>
      </c>
      <c r="N25" s="88">
        <f>SUM(N19:N23)</f>
        <v>0</v>
      </c>
      <c r="O25" s="88">
        <f>SUM(O19:O23)</f>
        <v>0</v>
      </c>
    </row>
    <row r="26" spans="1:15" x14ac:dyDescent="0.2">
      <c r="A26" s="31"/>
      <c r="B26" s="22"/>
      <c r="C26" s="22"/>
      <c r="D26" s="22"/>
      <c r="E26" s="22"/>
      <c r="F26" s="22"/>
      <c r="G26" s="22"/>
      <c r="H26" s="26" t="s">
        <v>50</v>
      </c>
      <c r="J26" s="26" t="s">
        <v>37</v>
      </c>
      <c r="L26" s="29" t="s">
        <v>6</v>
      </c>
      <c r="M26" s="8" t="s">
        <v>41</v>
      </c>
      <c r="N26" s="8" t="s">
        <v>42</v>
      </c>
      <c r="O26" s="7" t="s">
        <v>43</v>
      </c>
    </row>
    <row r="27" spans="1:15" ht="15.75" customHeight="1" x14ac:dyDescent="0.2">
      <c r="A27" s="31"/>
      <c r="B27" s="22"/>
      <c r="C27" s="22"/>
      <c r="D27" s="22"/>
      <c r="E27" s="22"/>
      <c r="F27" s="22"/>
      <c r="G27" s="22"/>
      <c r="H27" s="26" t="s">
        <v>51</v>
      </c>
      <c r="I27" s="26"/>
      <c r="J27" s="26" t="s">
        <v>52</v>
      </c>
      <c r="K27" s="26"/>
      <c r="L27" s="29"/>
      <c r="M27" s="8" t="s">
        <v>45</v>
      </c>
      <c r="N27" s="8" t="s">
        <v>46</v>
      </c>
      <c r="O27" s="2"/>
    </row>
    <row r="28" spans="1:15" ht="15.75" customHeight="1" x14ac:dyDescent="0.2">
      <c r="A28" s="31"/>
      <c r="B28" s="22" t="s">
        <v>60</v>
      </c>
      <c r="C28" s="22"/>
      <c r="D28" s="22"/>
      <c r="E28" s="22"/>
      <c r="F28" s="22"/>
      <c r="G28" s="22"/>
      <c r="H28" s="22"/>
      <c r="J28" s="22"/>
      <c r="L28" s="9"/>
      <c r="M28" s="9"/>
      <c r="N28" s="9"/>
      <c r="O28" s="33"/>
    </row>
    <row r="29" spans="1:15" ht="15.75" customHeight="1" x14ac:dyDescent="0.2">
      <c r="A29" s="31">
        <v>614520</v>
      </c>
      <c r="B29" s="22">
        <v>1</v>
      </c>
      <c r="C29" s="22" t="s">
        <v>61</v>
      </c>
      <c r="D29" s="22"/>
      <c r="E29" s="22"/>
      <c r="F29" s="22"/>
      <c r="G29" s="22"/>
      <c r="H29" s="37">
        <v>0</v>
      </c>
      <c r="I29" s="2"/>
      <c r="J29" s="37">
        <v>0</v>
      </c>
      <c r="K29" s="37"/>
      <c r="L29" s="27">
        <v>0</v>
      </c>
      <c r="M29" s="66">
        <f>H29*L29+J29*L29</f>
        <v>0</v>
      </c>
      <c r="N29" s="66">
        <f>M29*'FRINGE RATES'!G7</f>
        <v>0</v>
      </c>
      <c r="O29" s="66">
        <f>M29+N29</f>
        <v>0</v>
      </c>
    </row>
    <row r="30" spans="1:15" ht="15.75" customHeight="1" x14ac:dyDescent="0.2">
      <c r="A30" s="31">
        <v>614520</v>
      </c>
      <c r="B30" s="22">
        <v>2</v>
      </c>
      <c r="C30" s="22" t="s">
        <v>61</v>
      </c>
      <c r="D30" s="22"/>
      <c r="E30" s="22"/>
      <c r="F30" s="22"/>
      <c r="G30" s="22"/>
      <c r="H30" s="37">
        <v>0</v>
      </c>
      <c r="I30" s="2"/>
      <c r="J30" s="37">
        <v>0</v>
      </c>
      <c r="K30" s="37"/>
      <c r="L30" s="27">
        <v>0</v>
      </c>
      <c r="M30" s="66">
        <f>H30*L30+J30*L30</f>
        <v>0</v>
      </c>
      <c r="N30" s="66">
        <f>M30*'FRINGE RATES'!G7</f>
        <v>0</v>
      </c>
      <c r="O30" s="66">
        <f>M30+N30</f>
        <v>0</v>
      </c>
    </row>
    <row r="31" spans="1:15" ht="15.75" customHeight="1" x14ac:dyDescent="0.2">
      <c r="A31" s="31">
        <v>614520</v>
      </c>
      <c r="B31" s="22">
        <v>3</v>
      </c>
      <c r="C31" s="22" t="s">
        <v>61</v>
      </c>
      <c r="D31" s="22"/>
      <c r="E31" s="22"/>
      <c r="F31" s="22"/>
      <c r="G31" s="22"/>
      <c r="H31" s="37">
        <v>0</v>
      </c>
      <c r="I31" s="2"/>
      <c r="J31" s="37">
        <v>0</v>
      </c>
      <c r="K31" s="37"/>
      <c r="L31" s="27">
        <v>0</v>
      </c>
      <c r="M31" s="66">
        <f>H31*L31+J31*L31</f>
        <v>0</v>
      </c>
      <c r="N31" s="66">
        <f>M31*'FRINGE RATES'!G7</f>
        <v>0</v>
      </c>
      <c r="O31" s="66">
        <f>M31+N31</f>
        <v>0</v>
      </c>
    </row>
    <row r="32" spans="1:15" x14ac:dyDescent="0.2">
      <c r="A32" s="31">
        <v>614520</v>
      </c>
      <c r="B32" s="22">
        <v>4</v>
      </c>
      <c r="C32" s="22" t="s">
        <v>61</v>
      </c>
      <c r="D32" s="22"/>
      <c r="E32" s="22"/>
      <c r="F32" s="22"/>
      <c r="G32" s="22"/>
      <c r="H32" s="37">
        <v>0</v>
      </c>
      <c r="I32" s="2"/>
      <c r="J32" s="37">
        <v>0</v>
      </c>
      <c r="K32" s="37"/>
      <c r="L32" s="27">
        <v>0</v>
      </c>
      <c r="M32" s="66">
        <f>H32*L32+J32*L32</f>
        <v>0</v>
      </c>
      <c r="N32" s="66">
        <f>M32*'FRINGE RATES'!G7</f>
        <v>0</v>
      </c>
      <c r="O32" s="66">
        <f>M32+N32</f>
        <v>0</v>
      </c>
    </row>
    <row r="33" spans="1:15" x14ac:dyDescent="0.2">
      <c r="A33" s="31"/>
      <c r="B33" s="22"/>
      <c r="C33" s="22"/>
      <c r="D33" s="22"/>
      <c r="E33" s="22"/>
      <c r="F33" s="22"/>
      <c r="G33" s="22"/>
      <c r="H33" s="19"/>
      <c r="I33" s="19"/>
      <c r="J33" s="19"/>
      <c r="K33" s="19"/>
      <c r="L33" s="80"/>
      <c r="M33" s="19"/>
      <c r="N33" s="19"/>
      <c r="O33" s="19"/>
    </row>
    <row r="34" spans="1:15" x14ac:dyDescent="0.2">
      <c r="A34" s="31">
        <v>614120</v>
      </c>
      <c r="B34" s="22">
        <v>5</v>
      </c>
      <c r="C34" s="22" t="s">
        <v>64</v>
      </c>
      <c r="D34" s="22"/>
      <c r="E34" s="22"/>
      <c r="F34" s="22"/>
      <c r="G34" s="22"/>
      <c r="H34" s="37">
        <v>0</v>
      </c>
      <c r="I34" s="2"/>
      <c r="J34" s="37">
        <v>0</v>
      </c>
      <c r="K34" s="37"/>
      <c r="L34" s="27">
        <v>0</v>
      </c>
      <c r="M34" s="66">
        <f>H34*L34+J34*L34</f>
        <v>0</v>
      </c>
      <c r="N34" s="66">
        <f>M34*'FRINGE RATES'!G9</f>
        <v>0</v>
      </c>
      <c r="O34" s="66">
        <f>M34+N34</f>
        <v>0</v>
      </c>
    </row>
    <row r="35" spans="1:15" x14ac:dyDescent="0.2">
      <c r="A35" s="31">
        <v>614120</v>
      </c>
      <c r="B35" s="22">
        <v>6</v>
      </c>
      <c r="C35" s="22" t="s">
        <v>64</v>
      </c>
      <c r="D35" s="22"/>
      <c r="E35" s="22"/>
      <c r="F35" s="22"/>
      <c r="G35" s="22"/>
      <c r="H35" s="37">
        <v>0</v>
      </c>
      <c r="I35" s="2"/>
      <c r="J35" s="37">
        <v>0</v>
      </c>
      <c r="K35" s="37"/>
      <c r="L35" s="27">
        <v>0</v>
      </c>
      <c r="M35" s="66">
        <f>H35*L35+J35*L35</f>
        <v>0</v>
      </c>
      <c r="N35" s="66">
        <f>M35*'FRINGE RATES'!G9</f>
        <v>0</v>
      </c>
      <c r="O35" s="66">
        <f>M35+N35</f>
        <v>0</v>
      </c>
    </row>
    <row r="36" spans="1:15" x14ac:dyDescent="0.2">
      <c r="A36" s="31"/>
      <c r="B36" s="22"/>
      <c r="C36" s="22"/>
      <c r="D36" s="22"/>
      <c r="E36" s="22"/>
      <c r="F36" s="22"/>
      <c r="G36" s="22"/>
      <c r="H36" s="23"/>
      <c r="J36" s="22"/>
      <c r="L36" s="21"/>
      <c r="M36" s="9"/>
      <c r="N36" s="9"/>
      <c r="O36" s="32"/>
    </row>
    <row r="37" spans="1:15" x14ac:dyDescent="0.2">
      <c r="A37" s="31"/>
      <c r="B37" s="85" t="s">
        <v>63</v>
      </c>
      <c r="C37" s="85"/>
      <c r="D37" s="85"/>
      <c r="E37" s="85"/>
      <c r="F37" s="85"/>
      <c r="G37" s="85"/>
      <c r="H37" s="85"/>
      <c r="I37" s="85"/>
      <c r="J37" s="85"/>
      <c r="K37" s="85"/>
      <c r="L37" s="95"/>
      <c r="M37" s="88">
        <f>SUM(M29:M35)</f>
        <v>0</v>
      </c>
      <c r="N37" s="88">
        <f>SUM(N29:N35)</f>
        <v>0</v>
      </c>
      <c r="O37" s="88">
        <f>SUM(O29:O35)</f>
        <v>0</v>
      </c>
    </row>
    <row r="38" spans="1:15" x14ac:dyDescent="0.2">
      <c r="A38" s="31"/>
      <c r="B38" s="59"/>
    </row>
    <row r="39" spans="1:15" x14ac:dyDescent="0.2">
      <c r="A39" s="31"/>
      <c r="B39" s="38"/>
      <c r="C39" s="22"/>
      <c r="D39" s="22"/>
      <c r="E39" s="22"/>
      <c r="F39" s="22"/>
      <c r="G39" s="22"/>
      <c r="H39" s="22"/>
      <c r="J39" s="22"/>
      <c r="L39" s="28"/>
      <c r="M39" s="28"/>
      <c r="N39" s="28"/>
      <c r="O39" s="28"/>
    </row>
    <row r="40" spans="1:15" x14ac:dyDescent="0.2">
      <c r="A40" s="31"/>
      <c r="B40" s="85" t="s">
        <v>13</v>
      </c>
      <c r="C40" s="85"/>
      <c r="D40" s="85"/>
      <c r="E40" s="85"/>
      <c r="F40" s="85"/>
      <c r="G40" s="85"/>
      <c r="H40" s="85"/>
      <c r="I40" s="85"/>
      <c r="J40" s="85"/>
      <c r="K40" s="89"/>
      <c r="L40" s="95"/>
      <c r="M40" s="88">
        <f>+SUM(M15+M37+M25)</f>
        <v>0</v>
      </c>
      <c r="N40" s="88">
        <f>+SUM(N15+N37+N25)</f>
        <v>0</v>
      </c>
      <c r="O40" s="88">
        <f>+SUM(O15+O37+O25)</f>
        <v>0</v>
      </c>
    </row>
    <row r="41" spans="1:15" x14ac:dyDescent="0.2">
      <c r="A41" s="31"/>
      <c r="B41" s="22"/>
      <c r="C41" s="22"/>
      <c r="D41" s="22"/>
      <c r="E41" s="22"/>
      <c r="F41" s="22"/>
      <c r="G41" s="22"/>
      <c r="H41" s="22"/>
      <c r="J41" s="22"/>
      <c r="L41" s="21"/>
      <c r="M41" s="21"/>
      <c r="N41" s="21"/>
      <c r="O41" s="20"/>
    </row>
    <row r="42" spans="1:15" x14ac:dyDescent="0.2">
      <c r="A42" s="31"/>
      <c r="B42" s="22" t="s">
        <v>218</v>
      </c>
      <c r="C42" s="22"/>
      <c r="D42" s="22"/>
      <c r="E42" s="22"/>
      <c r="F42" s="22"/>
      <c r="G42" s="22"/>
      <c r="H42" s="22"/>
      <c r="J42" s="22"/>
      <c r="K42" s="21"/>
      <c r="L42" s="21"/>
      <c r="M42" s="21"/>
      <c r="N42" s="21"/>
      <c r="O42" s="20"/>
    </row>
    <row r="43" spans="1:15" x14ac:dyDescent="0.2">
      <c r="A43" s="31">
        <v>750000</v>
      </c>
      <c r="B43" s="22">
        <v>1</v>
      </c>
      <c r="C43" s="68"/>
      <c r="D43" s="68"/>
      <c r="E43" s="68"/>
      <c r="F43" s="68"/>
      <c r="G43" s="68"/>
      <c r="H43" s="68"/>
      <c r="I43" s="68"/>
      <c r="J43" s="68"/>
      <c r="K43" s="21"/>
      <c r="L43" s="21"/>
      <c r="M43" s="21"/>
      <c r="N43" s="21"/>
      <c r="O43" s="73">
        <v>0</v>
      </c>
    </row>
    <row r="44" spans="1:15" x14ac:dyDescent="0.2">
      <c r="A44" s="31">
        <v>750000</v>
      </c>
      <c r="B44" s="22">
        <v>2</v>
      </c>
      <c r="C44" s="68"/>
      <c r="D44" s="68"/>
      <c r="E44" s="68"/>
      <c r="F44" s="68"/>
      <c r="G44" s="68"/>
      <c r="H44" s="68"/>
      <c r="I44" s="68"/>
      <c r="J44" s="68"/>
      <c r="K44" s="21"/>
      <c r="L44" s="21"/>
      <c r="M44" s="21"/>
      <c r="N44" s="21"/>
      <c r="O44" s="73">
        <v>0</v>
      </c>
    </row>
    <row r="45" spans="1:15" x14ac:dyDescent="0.2">
      <c r="A45" s="31">
        <v>750000</v>
      </c>
      <c r="B45" s="22">
        <v>3</v>
      </c>
      <c r="C45" s="68"/>
      <c r="D45" s="68"/>
      <c r="E45" s="68"/>
      <c r="F45" s="68"/>
      <c r="G45" s="68"/>
      <c r="H45" s="68"/>
      <c r="I45" s="68"/>
      <c r="J45" s="68"/>
      <c r="K45" s="21"/>
      <c r="L45" s="21"/>
      <c r="M45" s="21"/>
      <c r="N45" s="21"/>
      <c r="O45" s="73">
        <v>0</v>
      </c>
    </row>
    <row r="46" spans="1:15" x14ac:dyDescent="0.2">
      <c r="A46" s="31">
        <v>750000</v>
      </c>
      <c r="B46" s="22">
        <v>4</v>
      </c>
      <c r="C46" s="68"/>
      <c r="D46" s="68"/>
      <c r="E46" s="68"/>
      <c r="F46" s="68"/>
      <c r="G46" s="68"/>
      <c r="H46" s="68"/>
      <c r="I46" s="68"/>
      <c r="J46" s="68"/>
      <c r="K46" s="21"/>
      <c r="L46" s="21"/>
      <c r="M46" s="21"/>
      <c r="N46" s="21"/>
      <c r="O46" s="73">
        <v>0</v>
      </c>
    </row>
    <row r="47" spans="1:15" x14ac:dyDescent="0.2">
      <c r="A47" s="31">
        <v>750000</v>
      </c>
      <c r="B47" s="22">
        <v>5</v>
      </c>
      <c r="C47" s="68"/>
      <c r="D47" s="68"/>
      <c r="E47" s="68"/>
      <c r="F47" s="68"/>
      <c r="G47" s="68"/>
      <c r="H47" s="68"/>
      <c r="I47" s="68"/>
      <c r="J47" s="68"/>
      <c r="K47" s="21"/>
      <c r="L47" s="21"/>
      <c r="M47" s="21"/>
      <c r="N47" s="21"/>
      <c r="O47" s="73">
        <v>0</v>
      </c>
    </row>
    <row r="48" spans="1:15" x14ac:dyDescent="0.2">
      <c r="A48" s="31"/>
      <c r="B48" s="22"/>
      <c r="C48" s="22"/>
      <c r="D48" s="22"/>
      <c r="E48" s="22"/>
      <c r="F48" s="22"/>
      <c r="G48" s="22"/>
      <c r="H48" s="22"/>
      <c r="J48" s="22"/>
      <c r="L48" s="21"/>
      <c r="M48" s="21"/>
      <c r="N48" s="21"/>
      <c r="O48" s="20"/>
    </row>
    <row r="49" spans="1:15" x14ac:dyDescent="0.2">
      <c r="A49" s="31"/>
      <c r="B49" s="85" t="s">
        <v>14</v>
      </c>
      <c r="C49" s="85"/>
      <c r="D49" s="85"/>
      <c r="E49" s="85"/>
      <c r="F49" s="85"/>
      <c r="G49" s="85"/>
      <c r="H49" s="85"/>
      <c r="I49" s="85"/>
      <c r="J49" s="85"/>
      <c r="K49" s="89"/>
      <c r="L49" s="89"/>
      <c r="M49" s="89"/>
      <c r="N49" s="89"/>
      <c r="O49" s="88">
        <f>+SUM(O43:O47)</f>
        <v>0</v>
      </c>
    </row>
    <row r="50" spans="1:15" x14ac:dyDescent="0.2">
      <c r="A50" s="31"/>
      <c r="B50" s="22"/>
      <c r="C50" s="22"/>
      <c r="D50" s="22"/>
      <c r="E50" s="22"/>
      <c r="F50" s="22"/>
      <c r="G50" s="22"/>
      <c r="H50" s="22"/>
      <c r="J50" s="22"/>
      <c r="K50" s="21"/>
      <c r="L50" s="21"/>
      <c r="M50" s="21"/>
      <c r="N50" s="21"/>
      <c r="O50" s="20"/>
    </row>
    <row r="51" spans="1:15" x14ac:dyDescent="0.2">
      <c r="A51" s="31"/>
      <c r="B51" s="22" t="s">
        <v>31</v>
      </c>
      <c r="C51" s="22"/>
      <c r="D51" s="22"/>
      <c r="E51" s="22"/>
      <c r="F51" s="22"/>
      <c r="G51" s="22"/>
      <c r="H51" s="22"/>
      <c r="J51" s="22"/>
      <c r="L51" s="22"/>
      <c r="M51" s="22"/>
      <c r="N51" s="21"/>
      <c r="O51" s="20"/>
    </row>
    <row r="52" spans="1:15" x14ac:dyDescent="0.2">
      <c r="A52" s="31">
        <v>731000</v>
      </c>
      <c r="B52" s="22">
        <v>1</v>
      </c>
      <c r="C52" s="22" t="s">
        <v>27</v>
      </c>
      <c r="D52" s="22"/>
      <c r="E52" s="22" t="s">
        <v>168</v>
      </c>
      <c r="F52" s="22"/>
      <c r="G52" s="27"/>
      <c r="H52" s="22"/>
      <c r="I52" s="27"/>
      <c r="J52" s="27"/>
      <c r="K52" s="27"/>
      <c r="L52" s="22"/>
      <c r="M52" s="27"/>
      <c r="N52" s="27"/>
      <c r="O52" s="73">
        <v>0</v>
      </c>
    </row>
    <row r="53" spans="1:15" x14ac:dyDescent="0.2">
      <c r="A53" s="31">
        <v>731310</v>
      </c>
      <c r="B53" s="22">
        <v>2</v>
      </c>
      <c r="C53" s="22" t="s">
        <v>32</v>
      </c>
      <c r="D53" s="22"/>
      <c r="E53" s="22"/>
      <c r="F53" s="22"/>
      <c r="G53" s="27"/>
      <c r="H53" s="22"/>
      <c r="I53" s="27"/>
      <c r="J53" s="27"/>
      <c r="K53" s="22" t="s">
        <v>169</v>
      </c>
      <c r="L53" s="22"/>
      <c r="M53" s="22"/>
      <c r="N53" s="27"/>
      <c r="O53" s="73">
        <v>0</v>
      </c>
    </row>
    <row r="54" spans="1:15" x14ac:dyDescent="0.2">
      <c r="A54" s="31"/>
      <c r="B54" s="22"/>
      <c r="C54" s="22"/>
      <c r="D54" s="22"/>
      <c r="E54" s="22"/>
      <c r="F54" s="22"/>
      <c r="G54" s="22"/>
      <c r="H54" s="22"/>
      <c r="J54" s="22"/>
      <c r="K54" s="21"/>
      <c r="L54" s="21"/>
      <c r="M54" s="21"/>
      <c r="N54" s="21"/>
      <c r="O54" s="20"/>
    </row>
    <row r="55" spans="1:15" x14ac:dyDescent="0.2">
      <c r="A55" s="31"/>
      <c r="B55" s="85" t="s">
        <v>15</v>
      </c>
      <c r="C55" s="85"/>
      <c r="D55" s="85"/>
      <c r="E55" s="85"/>
      <c r="F55" s="85"/>
      <c r="G55" s="85"/>
      <c r="H55" s="85"/>
      <c r="I55" s="85"/>
      <c r="J55" s="85"/>
      <c r="K55" s="89"/>
      <c r="L55" s="89"/>
      <c r="M55" s="89"/>
      <c r="N55" s="89"/>
      <c r="O55" s="88">
        <f>SUM(O52:O53)</f>
        <v>0</v>
      </c>
    </row>
    <row r="56" spans="1:15" x14ac:dyDescent="0.2">
      <c r="A56" s="31"/>
      <c r="B56" s="22"/>
      <c r="C56" s="22"/>
      <c r="D56" s="22"/>
      <c r="E56" s="22"/>
      <c r="F56" s="22"/>
      <c r="G56" s="22"/>
      <c r="H56" s="22"/>
      <c r="J56" s="22"/>
      <c r="K56" s="21"/>
      <c r="L56" s="21"/>
      <c r="M56" s="21"/>
      <c r="N56" s="21"/>
      <c r="O56" s="20"/>
    </row>
    <row r="57" spans="1:15" x14ac:dyDescent="0.2">
      <c r="A57" s="31"/>
      <c r="B57" s="22" t="s">
        <v>104</v>
      </c>
      <c r="C57" s="22"/>
      <c r="D57" s="22"/>
      <c r="E57" s="22"/>
      <c r="F57" s="21"/>
      <c r="G57" s="22"/>
      <c r="H57" s="22"/>
      <c r="J57" s="22"/>
      <c r="K57" s="21"/>
      <c r="L57" s="21"/>
      <c r="M57" s="21"/>
      <c r="N57" s="21"/>
      <c r="O57" s="20"/>
    </row>
    <row r="58" spans="1:15" x14ac:dyDescent="0.2">
      <c r="A58" s="31">
        <v>719549</v>
      </c>
      <c r="B58" s="22">
        <v>1</v>
      </c>
      <c r="C58" s="22" t="s">
        <v>33</v>
      </c>
      <c r="D58" s="22"/>
      <c r="E58" s="22"/>
      <c r="F58" s="21"/>
      <c r="G58" s="22"/>
      <c r="H58" s="22"/>
      <c r="J58" s="22"/>
      <c r="K58" s="21"/>
      <c r="L58" s="21"/>
      <c r="M58" s="21"/>
      <c r="N58" s="21"/>
      <c r="O58" s="73">
        <v>0</v>
      </c>
    </row>
    <row r="59" spans="1:15" x14ac:dyDescent="0.2">
      <c r="A59" s="31">
        <v>731129</v>
      </c>
      <c r="B59" s="22">
        <v>2</v>
      </c>
      <c r="C59" s="22" t="s">
        <v>20</v>
      </c>
      <c r="D59" s="22"/>
      <c r="E59" s="22"/>
      <c r="F59" s="21"/>
      <c r="G59" s="22"/>
      <c r="H59" s="22"/>
      <c r="J59" s="22"/>
      <c r="K59" s="21"/>
      <c r="L59" s="21"/>
      <c r="M59" s="21"/>
      <c r="N59" s="21"/>
      <c r="O59" s="73">
        <v>0</v>
      </c>
    </row>
    <row r="60" spans="1:15" x14ac:dyDescent="0.2">
      <c r="A60" s="31">
        <v>731159</v>
      </c>
      <c r="B60" s="22">
        <v>3</v>
      </c>
      <c r="C60" s="22" t="s">
        <v>21</v>
      </c>
      <c r="D60" s="22"/>
      <c r="E60" s="22"/>
      <c r="F60" s="21"/>
      <c r="G60" s="22"/>
      <c r="H60" s="22"/>
      <c r="J60" s="22"/>
      <c r="K60" s="21"/>
      <c r="L60" s="21"/>
      <c r="M60" s="21"/>
      <c r="N60" s="21"/>
      <c r="O60" s="73">
        <v>0</v>
      </c>
    </row>
    <row r="61" spans="1:15" x14ac:dyDescent="0.2">
      <c r="A61" s="31">
        <v>729909</v>
      </c>
      <c r="B61" s="22">
        <v>4</v>
      </c>
      <c r="C61" s="22" t="s">
        <v>22</v>
      </c>
      <c r="D61" s="22"/>
      <c r="E61" s="22"/>
      <c r="F61" s="21"/>
      <c r="G61" s="22"/>
      <c r="H61" s="22"/>
      <c r="J61" s="22"/>
      <c r="K61" s="21"/>
      <c r="L61" s="21"/>
      <c r="M61" s="21"/>
      <c r="N61" s="21"/>
      <c r="O61" s="73">
        <v>0</v>
      </c>
    </row>
    <row r="62" spans="1:15" x14ac:dyDescent="0.2">
      <c r="A62" s="31"/>
      <c r="B62" s="22"/>
      <c r="C62" s="22"/>
      <c r="D62" s="22"/>
      <c r="E62" s="22"/>
      <c r="F62" s="21"/>
      <c r="G62" s="22"/>
      <c r="H62" s="22"/>
      <c r="J62" s="22"/>
      <c r="K62" s="21"/>
      <c r="L62" s="21"/>
      <c r="M62" s="21"/>
      <c r="N62" s="21"/>
      <c r="O62" s="20"/>
    </row>
    <row r="63" spans="1:15" x14ac:dyDescent="0.2">
      <c r="A63" s="31"/>
      <c r="B63" s="85" t="s">
        <v>103</v>
      </c>
      <c r="C63" s="85"/>
      <c r="D63" s="85"/>
      <c r="E63" s="85"/>
      <c r="F63" s="89"/>
      <c r="G63" s="85"/>
      <c r="H63" s="85"/>
      <c r="I63" s="85"/>
      <c r="J63" s="85"/>
      <c r="K63" s="89"/>
      <c r="L63" s="89"/>
      <c r="M63" s="89"/>
      <c r="N63" s="89"/>
      <c r="O63" s="88">
        <f>SUM(O58:O61)</f>
        <v>0</v>
      </c>
    </row>
    <row r="64" spans="1:15" x14ac:dyDescent="0.2">
      <c r="A64" s="31"/>
      <c r="B64" s="22"/>
      <c r="C64" s="22"/>
      <c r="D64" s="22"/>
      <c r="E64" s="22"/>
      <c r="F64" s="22"/>
      <c r="G64" s="22"/>
      <c r="H64" s="22"/>
      <c r="J64" s="22"/>
      <c r="K64" s="21"/>
      <c r="L64" s="21"/>
      <c r="M64" s="21"/>
      <c r="N64" s="21"/>
      <c r="O64" s="20"/>
    </row>
    <row r="65" spans="1:15" x14ac:dyDescent="0.2">
      <c r="A65" s="31"/>
      <c r="B65" s="22" t="s">
        <v>23</v>
      </c>
      <c r="C65" s="22"/>
      <c r="D65" s="22"/>
      <c r="E65" s="22"/>
      <c r="F65" s="22"/>
      <c r="G65" s="22"/>
      <c r="H65" s="22"/>
      <c r="J65" s="22"/>
      <c r="K65" s="21"/>
      <c r="L65" s="21"/>
      <c r="M65" s="21"/>
      <c r="N65" s="21"/>
      <c r="O65" s="20"/>
    </row>
    <row r="66" spans="1:15" x14ac:dyDescent="0.2">
      <c r="A66" s="31"/>
      <c r="B66" s="22">
        <v>1</v>
      </c>
      <c r="C66" s="124" t="s">
        <v>24</v>
      </c>
      <c r="D66" s="22"/>
      <c r="E66" s="22"/>
      <c r="F66" s="22"/>
      <c r="G66" s="22"/>
      <c r="H66" s="22"/>
      <c r="J66" s="22"/>
      <c r="K66" s="21"/>
      <c r="L66" s="21"/>
      <c r="M66" s="21"/>
      <c r="N66" s="21"/>
      <c r="O66" s="127"/>
    </row>
    <row r="67" spans="1:15" x14ac:dyDescent="0.2">
      <c r="A67" s="31">
        <v>729900</v>
      </c>
      <c r="B67" s="22"/>
      <c r="C67" s="22" t="s">
        <v>54</v>
      </c>
      <c r="D67" s="22"/>
      <c r="E67" s="22"/>
      <c r="F67" s="22"/>
      <c r="G67" s="22"/>
      <c r="H67" s="22"/>
      <c r="J67" s="22"/>
      <c r="K67" s="21"/>
      <c r="L67" s="21"/>
      <c r="M67" s="21"/>
      <c r="N67" s="21"/>
      <c r="O67" s="73">
        <v>0</v>
      </c>
    </row>
    <row r="68" spans="1:15" x14ac:dyDescent="0.2">
      <c r="A68" s="31">
        <v>753930</v>
      </c>
      <c r="B68" s="22"/>
      <c r="C68" s="22" t="s">
        <v>55</v>
      </c>
      <c r="D68" s="22"/>
      <c r="E68" s="22"/>
      <c r="F68" s="22"/>
      <c r="G68" s="22"/>
      <c r="H68" s="22"/>
      <c r="J68" s="22"/>
      <c r="K68" s="21"/>
      <c r="L68" s="21"/>
      <c r="M68" s="21"/>
      <c r="N68" s="21"/>
      <c r="O68" s="73">
        <v>0</v>
      </c>
    </row>
    <row r="69" spans="1:15" x14ac:dyDescent="0.2">
      <c r="A69" s="31">
        <v>754534</v>
      </c>
      <c r="B69" s="22"/>
      <c r="C69" s="22" t="s">
        <v>56</v>
      </c>
      <c r="D69" s="22"/>
      <c r="E69" s="22"/>
      <c r="F69" s="22"/>
      <c r="G69" s="22"/>
      <c r="H69" s="22"/>
      <c r="J69" s="22"/>
      <c r="K69" s="21"/>
      <c r="L69" s="21"/>
      <c r="M69" s="21"/>
      <c r="N69" s="21"/>
      <c r="O69" s="73">
        <v>0</v>
      </c>
    </row>
    <row r="70" spans="1:15" x14ac:dyDescent="0.2">
      <c r="A70" s="31"/>
      <c r="B70" s="22"/>
      <c r="C70" s="128" t="s">
        <v>126</v>
      </c>
      <c r="D70" s="128"/>
      <c r="E70" s="128"/>
      <c r="F70" s="128"/>
      <c r="G70" s="128"/>
      <c r="H70" s="128"/>
      <c r="I70" s="128"/>
      <c r="J70" s="128"/>
      <c r="K70" s="129"/>
      <c r="L70" s="129"/>
      <c r="M70" s="129"/>
      <c r="N70" s="129"/>
      <c r="O70" s="131">
        <f>SUM(O67:O69)</f>
        <v>0</v>
      </c>
    </row>
    <row r="71" spans="1:15" x14ac:dyDescent="0.2">
      <c r="A71" s="31">
        <v>720000</v>
      </c>
      <c r="B71" s="22">
        <v>2</v>
      </c>
      <c r="C71" s="22" t="s">
        <v>25</v>
      </c>
      <c r="D71" s="22"/>
      <c r="E71" s="22"/>
      <c r="F71" s="22"/>
      <c r="G71" s="22"/>
      <c r="H71" s="22"/>
      <c r="J71" s="22"/>
      <c r="K71" s="21"/>
      <c r="L71" s="21"/>
      <c r="M71" s="21"/>
      <c r="N71" s="21"/>
      <c r="O71" s="73">
        <v>0</v>
      </c>
    </row>
    <row r="72" spans="1:15" x14ac:dyDescent="0.2">
      <c r="A72" s="31">
        <v>734100</v>
      </c>
      <c r="B72" s="22">
        <v>3</v>
      </c>
      <c r="C72" s="22" t="s">
        <v>36</v>
      </c>
      <c r="D72" s="22"/>
      <c r="E72" s="22"/>
      <c r="F72" s="22"/>
      <c r="G72" s="22"/>
      <c r="H72" s="22"/>
      <c r="J72" s="22"/>
      <c r="K72" s="21"/>
      <c r="L72" s="21"/>
      <c r="M72" s="21"/>
      <c r="N72" s="21"/>
      <c r="O72" s="73">
        <v>0</v>
      </c>
    </row>
    <row r="73" spans="1:15" x14ac:dyDescent="0.2">
      <c r="A73" s="31">
        <v>732000</v>
      </c>
      <c r="B73" s="22">
        <v>4</v>
      </c>
      <c r="C73" s="22" t="s">
        <v>128</v>
      </c>
      <c r="D73" s="22"/>
      <c r="E73" s="22"/>
      <c r="F73" s="22"/>
      <c r="G73" s="22"/>
      <c r="H73" s="22"/>
      <c r="J73" s="22"/>
      <c r="K73" s="21"/>
      <c r="L73" s="21"/>
      <c r="M73" s="21"/>
      <c r="N73" s="21"/>
      <c r="O73" s="73">
        <v>0</v>
      </c>
    </row>
    <row r="74" spans="1:15" x14ac:dyDescent="0.2">
      <c r="A74" s="31">
        <v>719535</v>
      </c>
      <c r="B74" s="22">
        <v>5</v>
      </c>
      <c r="C74" s="22" t="s">
        <v>130</v>
      </c>
      <c r="D74" s="22"/>
      <c r="E74" s="22"/>
      <c r="F74" s="22"/>
      <c r="G74" s="22"/>
      <c r="H74" s="22"/>
      <c r="J74" s="22"/>
      <c r="K74" s="21"/>
      <c r="L74" s="21"/>
      <c r="M74" s="21"/>
      <c r="N74" s="21"/>
      <c r="O74" s="73">
        <v>0</v>
      </c>
    </row>
    <row r="75" spans="1:15" x14ac:dyDescent="0.2">
      <c r="A75" s="31">
        <v>719540</v>
      </c>
      <c r="B75" s="22">
        <v>6</v>
      </c>
      <c r="C75" s="22" t="s">
        <v>131</v>
      </c>
      <c r="D75" s="22"/>
      <c r="E75" s="22"/>
      <c r="F75" s="22"/>
      <c r="G75" s="22"/>
      <c r="H75" s="22"/>
      <c r="J75" s="22"/>
      <c r="K75" s="21"/>
      <c r="L75" s="21"/>
      <c r="M75" s="21"/>
      <c r="N75" s="21"/>
      <c r="O75" s="73">
        <v>0</v>
      </c>
    </row>
    <row r="76" spans="1:15" x14ac:dyDescent="0.2">
      <c r="A76" s="31">
        <v>765900</v>
      </c>
      <c r="B76" s="22">
        <v>7</v>
      </c>
      <c r="C76" s="22" t="s">
        <v>57</v>
      </c>
      <c r="D76" s="22"/>
      <c r="E76" s="22"/>
      <c r="F76" s="22"/>
      <c r="G76" s="22"/>
      <c r="H76" s="22"/>
      <c r="J76" s="22"/>
      <c r="K76" s="21"/>
      <c r="L76" s="21"/>
      <c r="M76" s="21"/>
      <c r="N76" s="21"/>
      <c r="O76" s="73">
        <v>0</v>
      </c>
    </row>
    <row r="77" spans="1:15" x14ac:dyDescent="0.2">
      <c r="A77" s="31">
        <v>786700</v>
      </c>
      <c r="B77" s="22">
        <v>8</v>
      </c>
      <c r="C77" s="22" t="s">
        <v>127</v>
      </c>
      <c r="D77" s="22"/>
      <c r="E77" s="22"/>
      <c r="F77" s="22"/>
      <c r="G77" s="22"/>
      <c r="H77" s="22"/>
      <c r="J77" s="22"/>
      <c r="K77" s="21"/>
      <c r="L77" s="21"/>
      <c r="M77" s="21"/>
      <c r="N77" s="21"/>
      <c r="O77" s="73">
        <v>0</v>
      </c>
    </row>
    <row r="78" spans="1:15" x14ac:dyDescent="0.2">
      <c r="A78" s="31"/>
      <c r="B78" s="22"/>
      <c r="C78" s="22"/>
      <c r="D78" s="22"/>
      <c r="E78" s="22"/>
      <c r="F78" s="22"/>
      <c r="G78" s="22"/>
      <c r="H78" s="22"/>
      <c r="J78" s="22"/>
      <c r="K78" s="21"/>
      <c r="L78" s="21"/>
      <c r="M78" s="21"/>
      <c r="N78" s="21"/>
      <c r="O78" s="20"/>
    </row>
    <row r="79" spans="1:15" x14ac:dyDescent="0.2">
      <c r="A79" s="31"/>
      <c r="B79" s="85" t="s">
        <v>16</v>
      </c>
      <c r="C79" s="85"/>
      <c r="D79" s="85"/>
      <c r="E79" s="85"/>
      <c r="F79" s="85"/>
      <c r="G79" s="85"/>
      <c r="H79" s="85"/>
      <c r="I79" s="85"/>
      <c r="J79" s="85"/>
      <c r="K79" s="89"/>
      <c r="L79" s="89"/>
      <c r="M79" s="89"/>
      <c r="N79" s="89"/>
      <c r="O79" s="88">
        <f>SUM(O70:O77)</f>
        <v>0</v>
      </c>
    </row>
    <row r="80" spans="1:15" x14ac:dyDescent="0.2">
      <c r="A80" s="31"/>
      <c r="B80" s="22"/>
      <c r="C80" s="22"/>
      <c r="D80" s="22"/>
      <c r="E80" s="22"/>
      <c r="F80" s="22"/>
      <c r="G80" s="22"/>
      <c r="H80" s="22"/>
      <c r="J80" s="22"/>
      <c r="K80" s="21"/>
      <c r="L80" s="21"/>
      <c r="M80" s="21"/>
      <c r="N80" s="21"/>
      <c r="O80" s="20"/>
    </row>
    <row r="81" spans="1:15" x14ac:dyDescent="0.2">
      <c r="A81" s="31"/>
      <c r="B81" s="85" t="s">
        <v>11</v>
      </c>
      <c r="C81" s="85"/>
      <c r="D81" s="85"/>
      <c r="E81" s="85"/>
      <c r="F81" s="85"/>
      <c r="G81" s="85"/>
      <c r="H81" s="85"/>
      <c r="I81" s="85"/>
      <c r="J81" s="85"/>
      <c r="K81" s="89"/>
      <c r="L81" s="89"/>
      <c r="M81" s="89"/>
      <c r="N81" s="89"/>
      <c r="O81" s="88">
        <f>SUM(O40+O49+O55+O63+O79)</f>
        <v>0</v>
      </c>
    </row>
    <row r="82" spans="1:15" x14ac:dyDescent="0.2">
      <c r="A82" s="31"/>
      <c r="O82" s="60"/>
    </row>
    <row r="83" spans="1:15" x14ac:dyDescent="0.2">
      <c r="A83" s="31">
        <v>786950</v>
      </c>
      <c r="B83" s="22" t="s">
        <v>26</v>
      </c>
      <c r="C83" s="22"/>
      <c r="D83" s="22"/>
      <c r="E83" s="22"/>
      <c r="G83" s="22" t="s">
        <v>34</v>
      </c>
      <c r="H83" s="68">
        <v>0.38</v>
      </c>
      <c r="L83" s="22" t="s">
        <v>35</v>
      </c>
      <c r="M83" s="70">
        <f>O81-(O49+O63+O75+O76)</f>
        <v>0</v>
      </c>
      <c r="N83" s="21"/>
      <c r="O83" s="66">
        <f>SUM(M83*H83)</f>
        <v>0</v>
      </c>
    </row>
    <row r="84" spans="1:15" x14ac:dyDescent="0.2">
      <c r="A84" s="57"/>
      <c r="B84" s="22"/>
      <c r="C84" s="22"/>
      <c r="D84" s="22"/>
      <c r="E84" s="22"/>
      <c r="F84" s="22"/>
      <c r="G84" s="22"/>
      <c r="H84" s="22"/>
      <c r="J84" s="22"/>
      <c r="K84" s="21"/>
      <c r="L84" s="21"/>
      <c r="M84" s="21"/>
      <c r="N84" s="21"/>
      <c r="O84" s="20"/>
    </row>
    <row r="85" spans="1:15" s="22" customFormat="1" x14ac:dyDescent="0.2">
      <c r="A85" s="57"/>
      <c r="B85" s="85" t="s">
        <v>12</v>
      </c>
      <c r="C85" s="85"/>
      <c r="D85" s="85"/>
      <c r="E85" s="85"/>
      <c r="F85" s="85"/>
      <c r="G85" s="85"/>
      <c r="H85" s="85"/>
      <c r="I85" s="85"/>
      <c r="J85" s="85"/>
      <c r="K85" s="89"/>
      <c r="L85" s="89"/>
      <c r="M85" s="89"/>
      <c r="N85" s="89"/>
      <c r="O85" s="88">
        <f>SUM(O81+O83)</f>
        <v>0</v>
      </c>
    </row>
    <row r="86" spans="1:15" x14ac:dyDescent="0.2">
      <c r="A86" s="57"/>
      <c r="B86" s="22"/>
      <c r="C86" s="22"/>
      <c r="D86" s="22"/>
      <c r="E86" s="22"/>
      <c r="F86" s="21"/>
      <c r="G86" s="22"/>
      <c r="H86" s="22"/>
      <c r="J86" s="22"/>
      <c r="L86" s="21"/>
      <c r="M86" s="21"/>
      <c r="N86" s="21"/>
      <c r="O86" s="21"/>
    </row>
    <row r="87" spans="1:15" x14ac:dyDescent="0.2">
      <c r="A87" s="61"/>
      <c r="B87" s="270" t="s">
        <v>4</v>
      </c>
      <c r="C87" s="270"/>
      <c r="D87" s="270"/>
      <c r="E87" s="270"/>
      <c r="F87" s="270"/>
      <c r="G87" s="270"/>
      <c r="H87" s="270"/>
      <c r="I87" s="270"/>
      <c r="J87" s="270"/>
      <c r="K87" s="270"/>
      <c r="L87" s="270"/>
      <c r="M87" s="270"/>
      <c r="N87" s="270"/>
      <c r="O87" s="270"/>
    </row>
    <row r="88" spans="1:15" x14ac:dyDescent="0.2">
      <c r="A88" s="61"/>
      <c r="B88" s="270"/>
      <c r="C88" s="270"/>
      <c r="D88" s="270"/>
      <c r="E88" s="270"/>
      <c r="F88" s="270"/>
      <c r="G88" s="270"/>
      <c r="H88" s="270"/>
      <c r="I88" s="270"/>
      <c r="J88" s="270"/>
      <c r="K88" s="270"/>
      <c r="L88" s="270"/>
      <c r="M88" s="270"/>
      <c r="N88" s="270"/>
      <c r="O88" s="270"/>
    </row>
    <row r="89" spans="1:15" x14ac:dyDescent="0.2">
      <c r="A89" s="61"/>
      <c r="B89" s="270"/>
      <c r="C89" s="270"/>
      <c r="D89" s="270"/>
      <c r="E89" s="270"/>
      <c r="F89" s="270"/>
      <c r="G89" s="270"/>
      <c r="H89" s="270"/>
      <c r="I89" s="270"/>
      <c r="J89" s="270"/>
      <c r="K89" s="270"/>
      <c r="L89" s="270"/>
      <c r="M89" s="270"/>
      <c r="N89" s="270"/>
      <c r="O89" s="270"/>
    </row>
    <row r="90" spans="1:15" x14ac:dyDescent="0.2">
      <c r="A90" s="61"/>
      <c r="B90" s="270"/>
      <c r="C90" s="270"/>
      <c r="D90" s="270"/>
      <c r="E90" s="270"/>
      <c r="F90" s="270"/>
      <c r="G90" s="270"/>
      <c r="H90" s="270"/>
      <c r="I90" s="270"/>
      <c r="J90" s="270"/>
      <c r="K90" s="270"/>
      <c r="L90" s="270"/>
      <c r="M90" s="270"/>
      <c r="N90" s="270"/>
      <c r="O90" s="270"/>
    </row>
    <row r="91" spans="1:15" x14ac:dyDescent="0.2">
      <c r="A91" s="61"/>
      <c r="B91" s="270"/>
      <c r="C91" s="270"/>
      <c r="D91" s="270"/>
      <c r="E91" s="270"/>
      <c r="F91" s="270"/>
      <c r="G91" s="270"/>
      <c r="H91" s="270"/>
      <c r="I91" s="270"/>
      <c r="J91" s="270"/>
      <c r="K91" s="270"/>
      <c r="L91" s="270"/>
      <c r="M91" s="270"/>
      <c r="N91" s="270"/>
      <c r="O91" s="270"/>
    </row>
    <row r="92" spans="1:15" x14ac:dyDescent="0.2">
      <c r="A92" s="61"/>
      <c r="B92" s="270"/>
      <c r="C92" s="270"/>
      <c r="D92" s="270"/>
      <c r="E92" s="270"/>
      <c r="F92" s="270"/>
      <c r="G92" s="270"/>
      <c r="H92" s="270"/>
      <c r="I92" s="270"/>
      <c r="J92" s="270"/>
      <c r="K92" s="270"/>
      <c r="L92" s="270"/>
      <c r="M92" s="270"/>
      <c r="N92" s="270"/>
      <c r="O92" s="270"/>
    </row>
    <row r="93" spans="1:15" x14ac:dyDescent="0.2">
      <c r="A93" s="61"/>
      <c r="B93" s="270"/>
      <c r="C93" s="270"/>
      <c r="D93" s="270"/>
      <c r="E93" s="270"/>
      <c r="F93" s="270"/>
      <c r="G93" s="270"/>
      <c r="H93" s="270"/>
      <c r="I93" s="270"/>
      <c r="J93" s="270"/>
      <c r="K93" s="270"/>
      <c r="L93" s="270"/>
      <c r="M93" s="270"/>
      <c r="N93" s="270"/>
      <c r="O93" s="270"/>
    </row>
    <row r="94" spans="1:15" x14ac:dyDescent="0.2">
      <c r="A94" s="61"/>
      <c r="B94" s="270"/>
      <c r="C94" s="270"/>
      <c r="D94" s="270"/>
      <c r="E94" s="270"/>
      <c r="F94" s="270"/>
      <c r="G94" s="270"/>
      <c r="H94" s="270"/>
      <c r="I94" s="270"/>
      <c r="J94" s="270"/>
      <c r="K94" s="270"/>
      <c r="L94" s="270"/>
      <c r="M94" s="270"/>
      <c r="N94" s="270"/>
      <c r="O94" s="270"/>
    </row>
    <row r="95" spans="1:15" x14ac:dyDescent="0.2">
      <c r="A95" s="61"/>
      <c r="B95" s="270"/>
      <c r="C95" s="270"/>
      <c r="D95" s="270"/>
      <c r="E95" s="270"/>
      <c r="F95" s="270"/>
      <c r="G95" s="270"/>
      <c r="H95" s="270"/>
      <c r="I95" s="270"/>
      <c r="J95" s="270"/>
      <c r="K95" s="270"/>
      <c r="L95" s="270"/>
      <c r="M95" s="270"/>
      <c r="N95" s="270"/>
      <c r="O95" s="270"/>
    </row>
    <row r="96" spans="1:15" x14ac:dyDescent="0.2">
      <c r="A96" s="61"/>
      <c r="B96" s="270"/>
      <c r="C96" s="270"/>
      <c r="D96" s="270"/>
      <c r="E96" s="270"/>
      <c r="F96" s="270"/>
      <c r="G96" s="270"/>
      <c r="H96" s="270"/>
      <c r="I96" s="270"/>
      <c r="J96" s="270"/>
      <c r="K96" s="270"/>
      <c r="L96" s="270"/>
      <c r="M96" s="270"/>
      <c r="N96" s="270"/>
      <c r="O96" s="270"/>
    </row>
    <row r="97" spans="1:15" x14ac:dyDescent="0.2">
      <c r="A97" s="61"/>
      <c r="B97" s="270"/>
      <c r="C97" s="270"/>
      <c r="D97" s="270"/>
      <c r="E97" s="270"/>
      <c r="F97" s="270"/>
      <c r="G97" s="270"/>
      <c r="H97" s="270"/>
      <c r="I97" s="270"/>
      <c r="J97" s="270"/>
      <c r="K97" s="270"/>
      <c r="L97" s="270"/>
      <c r="M97" s="270"/>
      <c r="N97" s="270"/>
      <c r="O97" s="270"/>
    </row>
    <row r="98" spans="1:15" x14ac:dyDescent="0.2">
      <c r="A98" s="61"/>
      <c r="B98" s="62"/>
      <c r="C98" s="62"/>
      <c r="D98" s="62"/>
      <c r="E98" s="62"/>
      <c r="F98" s="62"/>
      <c r="G98" s="62"/>
      <c r="H98" s="62"/>
      <c r="J98" s="62"/>
      <c r="L98" s="62"/>
      <c r="M98" s="62"/>
      <c r="N98" s="62"/>
      <c r="O98" s="62"/>
    </row>
    <row r="99" spans="1:15" x14ac:dyDescent="0.2">
      <c r="A99" s="61"/>
      <c r="B99" s="22"/>
      <c r="C99" s="22"/>
      <c r="D99" s="22"/>
      <c r="E99" s="22"/>
      <c r="F99" s="22"/>
      <c r="G99" s="22"/>
      <c r="H99" s="22"/>
      <c r="I99" s="63"/>
      <c r="J99" s="22"/>
      <c r="K99" s="63"/>
      <c r="L99" s="21"/>
      <c r="M99" s="21"/>
      <c r="N99" s="21"/>
      <c r="O99" s="21"/>
    </row>
    <row r="100" spans="1:15" x14ac:dyDescent="0.2">
      <c r="A100" s="61"/>
      <c r="B100" s="22"/>
      <c r="C100" s="22"/>
      <c r="D100" s="22"/>
      <c r="E100" s="22"/>
      <c r="F100" s="22"/>
      <c r="G100" s="22"/>
      <c r="H100" s="22"/>
      <c r="I100" s="62"/>
      <c r="J100" s="22"/>
      <c r="K100" s="62"/>
      <c r="L100" s="21"/>
      <c r="M100" s="21"/>
      <c r="N100" s="21"/>
      <c r="O100" s="21"/>
    </row>
    <row r="101" spans="1:15" x14ac:dyDescent="0.2">
      <c r="A101" s="61"/>
      <c r="B101" s="22"/>
      <c r="C101" s="22"/>
      <c r="D101" s="22"/>
      <c r="E101" s="22"/>
      <c r="F101" s="22"/>
      <c r="G101" s="22"/>
      <c r="H101" s="22"/>
      <c r="J101" s="22"/>
      <c r="K101" s="21"/>
      <c r="L101" s="21"/>
      <c r="M101" s="21"/>
      <c r="N101" s="21"/>
      <c r="O101" s="21"/>
    </row>
    <row r="102" spans="1:15" x14ac:dyDescent="0.2">
      <c r="A102" s="61"/>
      <c r="B102" s="22"/>
      <c r="C102" s="22"/>
      <c r="D102" s="22"/>
      <c r="E102" s="22"/>
      <c r="F102" s="22"/>
      <c r="G102" s="22"/>
      <c r="H102" s="22"/>
      <c r="J102" s="22"/>
      <c r="K102" s="21"/>
      <c r="L102" s="21"/>
      <c r="M102" s="21"/>
      <c r="N102" s="21"/>
      <c r="O102" s="22"/>
    </row>
    <row r="103" spans="1:15" x14ac:dyDescent="0.2">
      <c r="A103" s="61"/>
      <c r="B103" s="22"/>
      <c r="C103" s="22"/>
      <c r="D103" s="22"/>
      <c r="E103" s="22"/>
      <c r="F103" s="22"/>
      <c r="G103" s="22"/>
      <c r="H103" s="22"/>
      <c r="J103" s="22"/>
      <c r="K103" s="21"/>
      <c r="L103" s="21"/>
      <c r="M103" s="21"/>
      <c r="N103" s="21"/>
      <c r="O103" s="21"/>
    </row>
    <row r="104" spans="1:15" x14ac:dyDescent="0.2">
      <c r="A104" s="61"/>
      <c r="B104" s="22"/>
      <c r="C104" s="22"/>
      <c r="D104" s="22"/>
      <c r="E104" s="22"/>
      <c r="F104" s="22"/>
      <c r="G104" s="22"/>
      <c r="H104" s="22"/>
      <c r="J104" s="22"/>
      <c r="K104" s="21"/>
      <c r="L104" s="21"/>
      <c r="M104" s="21"/>
      <c r="N104" s="21"/>
      <c r="O104" s="22"/>
    </row>
    <row r="105" spans="1:15" x14ac:dyDescent="0.2">
      <c r="A105" s="61"/>
      <c r="B105" s="22"/>
      <c r="C105" s="22"/>
      <c r="D105" s="22"/>
      <c r="E105" s="22"/>
      <c r="F105" s="22"/>
      <c r="G105" s="22"/>
      <c r="H105" s="22"/>
      <c r="J105" s="21"/>
      <c r="K105" s="21"/>
      <c r="L105" s="21"/>
      <c r="M105" s="21"/>
      <c r="N105" s="21"/>
      <c r="O105" s="21"/>
    </row>
    <row r="106" spans="1:15" x14ac:dyDescent="0.2">
      <c r="A106" s="53"/>
      <c r="B106" s="22"/>
      <c r="C106" s="22"/>
      <c r="D106" s="22"/>
      <c r="E106" s="22"/>
      <c r="F106" s="22"/>
      <c r="G106" s="22"/>
      <c r="H106" s="22"/>
      <c r="J106" s="22"/>
      <c r="K106" s="21"/>
      <c r="L106" s="21"/>
      <c r="M106" s="21"/>
      <c r="N106" s="21"/>
      <c r="O106" s="22"/>
    </row>
    <row r="107" spans="1:15" x14ac:dyDescent="0.2">
      <c r="A107" s="53"/>
      <c r="B107" s="22"/>
      <c r="C107" s="22"/>
      <c r="D107" s="22"/>
      <c r="E107" s="22"/>
      <c r="F107" s="22"/>
      <c r="G107" s="22"/>
      <c r="H107" s="22"/>
      <c r="J107" s="22"/>
      <c r="K107" s="21"/>
      <c r="L107" s="21"/>
      <c r="M107" s="21"/>
      <c r="N107" s="21"/>
      <c r="O107" s="21"/>
    </row>
    <row r="108" spans="1:15" x14ac:dyDescent="0.2">
      <c r="K108" s="21"/>
    </row>
    <row r="109" spans="1:15" x14ac:dyDescent="0.2">
      <c r="K109" s="21"/>
    </row>
    <row r="110" spans="1:15" x14ac:dyDescent="0.2">
      <c r="I110" s="21"/>
      <c r="K110" s="21"/>
    </row>
    <row r="111" spans="1:15" x14ac:dyDescent="0.2">
      <c r="K111" s="21"/>
    </row>
    <row r="112" spans="1:15" x14ac:dyDescent="0.2">
      <c r="K112" s="21"/>
    </row>
  </sheetData>
  <sheetProtection algorithmName="SHA-512" hashValue="FqpCOlmTqepFtkt9LwB+XXKCdquQVQUyoKRm4SGw+guZ5Lw4GthZvGNv0eW3v49xekYQRmRqcvaLON6zlMN6Ag==" saltValue="BhVXl+XTZI5wPN9LuhNRHg==" spinCount="100000" sheet="1" formatColumns="0"/>
  <mergeCells count="4">
    <mergeCell ref="B87:O97"/>
    <mergeCell ref="I1:K1"/>
    <mergeCell ref="M1:N1"/>
    <mergeCell ref="A2:H2"/>
  </mergeCells>
  <phoneticPr fontId="2" type="noConversion"/>
  <printOptions gridLines="1"/>
  <pageMargins left="0.25" right="0.25" top="0.75" bottom="0.75" header="0.3" footer="0.3"/>
  <pageSetup scale="47" orientation="portrait" horizontalDpi="4294967292" verticalDpi="4294967292" r:id="rId1"/>
  <headerFooter>
    <oddHeader>&amp;C&amp;"Tahoma,Regular"Appalachian State University Office of Sponsored Programs</oddHeader>
    <oddFooter>&amp;CPage &amp;P&amp;Rversion  07/2023</oddFooter>
  </headerFooter>
  <legacyDrawing r:id="rId2"/>
  <extLst>
    <ext xmlns:mx="http://schemas.microsoft.com/office/mac/excel/2008/main" uri="{64002731-A6B0-56B0-2670-7721B7C09600}">
      <mx:PLV Mode="1" OnePage="0" WScale="10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O105"/>
  <sheetViews>
    <sheetView view="pageLayout" zoomScale="70" zoomScaleNormal="80" zoomScalePageLayoutView="70" workbookViewId="0">
      <selection activeCell="B10" sqref="B10"/>
    </sheetView>
  </sheetViews>
  <sheetFormatPr defaultColWidth="9.140625" defaultRowHeight="15" x14ac:dyDescent="0.2"/>
  <cols>
    <col min="1" max="1" width="17" style="2" customWidth="1"/>
    <col min="2" max="2" width="21.28515625" style="2" customWidth="1"/>
    <col min="3" max="7" width="9.140625" style="2"/>
    <col min="8" max="8" width="9.7109375" style="2" customWidth="1"/>
    <col min="9" max="9" width="18.5703125" style="2" customWidth="1"/>
    <col min="10" max="11" width="18.5703125" style="2" bestFit="1" customWidth="1"/>
    <col min="12" max="12" width="19.28515625" style="2" customWidth="1"/>
    <col min="13" max="13" width="18.7109375" style="2" bestFit="1" customWidth="1"/>
    <col min="14" max="14" width="18.5703125" style="2" bestFit="1" customWidth="1"/>
    <col min="15" max="15" width="21.140625" style="7" bestFit="1" customWidth="1"/>
    <col min="16" max="16384" width="9.140625" style="2"/>
  </cols>
  <sheetData>
    <row r="1" spans="1:15" x14ac:dyDescent="0.2">
      <c r="A1" s="223" t="str">
        <f>'NSF FY 28-29'!A1</f>
        <v>NSF BUDGET CALCULATION SHEET</v>
      </c>
      <c r="B1" s="224"/>
      <c r="C1" s="224"/>
      <c r="D1" s="224"/>
      <c r="E1" s="224"/>
      <c r="F1" s="224"/>
      <c r="G1" s="224"/>
      <c r="H1" s="224"/>
      <c r="I1" s="225" t="s">
        <v>171</v>
      </c>
      <c r="J1" s="226"/>
      <c r="K1" s="258"/>
      <c r="L1" s="227" t="s">
        <v>172</v>
      </c>
      <c r="M1" s="228"/>
      <c r="N1" s="259"/>
      <c r="O1" s="229"/>
    </row>
    <row r="2" spans="1:15" x14ac:dyDescent="0.2">
      <c r="A2" s="277"/>
      <c r="B2" s="278"/>
      <c r="C2" s="278"/>
      <c r="D2" s="278"/>
      <c r="E2" s="278"/>
      <c r="F2" s="278"/>
      <c r="G2" s="278"/>
      <c r="H2" s="278"/>
      <c r="I2" s="153" t="s">
        <v>29</v>
      </c>
      <c r="J2" s="151"/>
      <c r="K2" s="152"/>
      <c r="L2" s="87"/>
      <c r="M2" s="87"/>
      <c r="N2" s="87"/>
      <c r="O2" s="230"/>
    </row>
    <row r="3" spans="1:15" x14ac:dyDescent="0.2">
      <c r="A3" s="170" t="s">
        <v>53</v>
      </c>
      <c r="B3" s="69" t="s">
        <v>102</v>
      </c>
      <c r="C3" s="69"/>
      <c r="D3" s="69"/>
      <c r="E3" s="69"/>
      <c r="F3" s="69"/>
      <c r="G3" s="69"/>
      <c r="H3" s="69"/>
      <c r="I3" s="69"/>
      <c r="J3" s="70"/>
      <c r="K3" s="70"/>
      <c r="L3" s="70"/>
      <c r="M3" s="69"/>
      <c r="N3" s="69"/>
      <c r="O3" s="171"/>
    </row>
    <row r="4" spans="1:15" x14ac:dyDescent="0.2">
      <c r="A4" s="172"/>
      <c r="O4" s="173"/>
    </row>
    <row r="5" spans="1:15" x14ac:dyDescent="0.2">
      <c r="A5" s="172"/>
      <c r="O5" s="173"/>
    </row>
    <row r="6" spans="1:15" x14ac:dyDescent="0.2">
      <c r="A6" s="172"/>
      <c r="O6" s="173"/>
    </row>
    <row r="7" spans="1:15" ht="15.75" thickBot="1" x14ac:dyDescent="0.25">
      <c r="A7" s="172"/>
      <c r="I7" s="231" t="s">
        <v>175</v>
      </c>
      <c r="J7" s="231" t="s">
        <v>176</v>
      </c>
      <c r="K7" s="231" t="s">
        <v>177</v>
      </c>
      <c r="L7" s="231" t="s">
        <v>178</v>
      </c>
      <c r="M7" s="231" t="s">
        <v>179</v>
      </c>
      <c r="N7" s="231" t="s">
        <v>180</v>
      </c>
      <c r="O7" s="230" t="s">
        <v>181</v>
      </c>
    </row>
    <row r="8" spans="1:15" x14ac:dyDescent="0.2">
      <c r="A8" s="174" t="s">
        <v>182</v>
      </c>
      <c r="B8" s="175"/>
      <c r="C8" s="175"/>
      <c r="D8" s="175"/>
      <c r="E8" s="175"/>
      <c r="F8" s="175"/>
      <c r="G8" s="175"/>
      <c r="H8" s="175"/>
      <c r="I8" s="175"/>
      <c r="J8" s="175"/>
      <c r="K8" s="175"/>
      <c r="L8" s="175"/>
      <c r="M8" s="175"/>
      <c r="N8" s="175"/>
      <c r="O8" s="176"/>
    </row>
    <row r="9" spans="1:15" x14ac:dyDescent="0.2">
      <c r="A9" s="177" t="s">
        <v>210</v>
      </c>
      <c r="B9" s="5"/>
      <c r="C9" s="5"/>
      <c r="D9" s="5"/>
      <c r="E9" s="5"/>
      <c r="F9" s="5"/>
      <c r="G9" s="5"/>
      <c r="H9" s="5"/>
      <c r="I9" s="178"/>
      <c r="J9" s="178"/>
      <c r="K9" s="178"/>
      <c r="L9" s="178"/>
      <c r="M9" s="178"/>
      <c r="N9" s="178"/>
      <c r="O9" s="179"/>
    </row>
    <row r="10" spans="1:15" x14ac:dyDescent="0.2">
      <c r="A10" s="180">
        <v>1</v>
      </c>
      <c r="B10" s="261" t="str">
        <f>'NSF FY 23-24'!C8</f>
        <v>insert name</v>
      </c>
      <c r="I10" s="181">
        <f>'NSF FY 23-24'!M8</f>
        <v>0</v>
      </c>
      <c r="J10" s="181">
        <f>'NSF FY 24-25'!M8</f>
        <v>0</v>
      </c>
      <c r="K10" s="181">
        <f>'NSF FY 25-26'!M8</f>
        <v>0</v>
      </c>
      <c r="L10" s="181">
        <f>'NSF FY 26-27'!M8</f>
        <v>0</v>
      </c>
      <c r="M10" s="181">
        <f>'NSF FY 27-28'!M8</f>
        <v>0</v>
      </c>
      <c r="N10" s="181">
        <f>'NSF FY 28-29'!M8</f>
        <v>0</v>
      </c>
      <c r="O10" s="182">
        <f>SUM(I10:N10)</f>
        <v>0</v>
      </c>
    </row>
    <row r="11" spans="1:15" x14ac:dyDescent="0.2">
      <c r="A11" s="180">
        <v>2</v>
      </c>
      <c r="B11" s="261" t="str">
        <f>'NSF FY 23-24'!C9</f>
        <v>insert name</v>
      </c>
      <c r="I11" s="181">
        <f>'NSF FY 23-24'!M9</f>
        <v>0</v>
      </c>
      <c r="J11" s="181">
        <f>'NSF FY 24-25'!M9</f>
        <v>0</v>
      </c>
      <c r="K11" s="181">
        <f>'NSF FY 25-26'!M9</f>
        <v>0</v>
      </c>
      <c r="L11" s="181">
        <f>'NSF FY 26-27'!M9</f>
        <v>0</v>
      </c>
      <c r="M11" s="181">
        <f>'NSF FY 27-28'!M9</f>
        <v>0</v>
      </c>
      <c r="N11" s="181">
        <f>'NSF FY 28-29'!M9</f>
        <v>0</v>
      </c>
      <c r="O11" s="182">
        <f t="shared" ref="O11:O14" si="0">SUM(I11:N11)</f>
        <v>0</v>
      </c>
    </row>
    <row r="12" spans="1:15" x14ac:dyDescent="0.2">
      <c r="A12" s="180">
        <v>3</v>
      </c>
      <c r="B12" s="261" t="str">
        <f>'NSF FY 23-24'!C10</f>
        <v>insert name</v>
      </c>
      <c r="I12" s="181">
        <f>'NSF FY 23-24'!M10</f>
        <v>0</v>
      </c>
      <c r="J12" s="181">
        <f>'NSF FY 24-25'!M10</f>
        <v>0</v>
      </c>
      <c r="K12" s="181">
        <f>'NSF FY 25-26'!M10</f>
        <v>0</v>
      </c>
      <c r="L12" s="181">
        <f>'NSF FY 26-27'!M10</f>
        <v>0</v>
      </c>
      <c r="M12" s="181">
        <f>'NSF FY 27-28'!M10</f>
        <v>0</v>
      </c>
      <c r="N12" s="181">
        <f>'NSF FY 28-29'!M10</f>
        <v>0</v>
      </c>
      <c r="O12" s="182">
        <f t="shared" si="0"/>
        <v>0</v>
      </c>
    </row>
    <row r="13" spans="1:15" x14ac:dyDescent="0.2">
      <c r="A13" s="180">
        <v>4</v>
      </c>
      <c r="B13" s="261" t="str">
        <f>'NSF FY 23-24'!C11</f>
        <v>insert name</v>
      </c>
      <c r="I13" s="181">
        <f>'NSF FY 23-24'!M11</f>
        <v>0</v>
      </c>
      <c r="J13" s="181">
        <f>'NSF FY 24-25'!M11</f>
        <v>0</v>
      </c>
      <c r="K13" s="181">
        <f>'NSF FY 25-26'!M11</f>
        <v>0</v>
      </c>
      <c r="L13" s="181">
        <f>'NSF FY 26-27'!M11</f>
        <v>0</v>
      </c>
      <c r="M13" s="181">
        <f>'NSF FY 27-28'!M11</f>
        <v>0</v>
      </c>
      <c r="N13" s="181">
        <f>'NSF FY 28-29'!M11</f>
        <v>0</v>
      </c>
      <c r="O13" s="182">
        <f t="shared" si="0"/>
        <v>0</v>
      </c>
    </row>
    <row r="14" spans="1:15" x14ac:dyDescent="0.2">
      <c r="A14" s="180">
        <v>5</v>
      </c>
      <c r="B14" s="261" t="str">
        <f>'NSF FY 23-24'!C12</f>
        <v>insert name</v>
      </c>
      <c r="I14" s="181">
        <f>'NSF FY 23-24'!M12</f>
        <v>0</v>
      </c>
      <c r="J14" s="181">
        <f>'NSF FY 24-25'!M12</f>
        <v>0</v>
      </c>
      <c r="K14" s="181">
        <f>'NSF FY 25-26'!M12</f>
        <v>0</v>
      </c>
      <c r="L14" s="181">
        <f>'NSF FY 26-27'!M12</f>
        <v>0</v>
      </c>
      <c r="M14" s="181">
        <f>'NSF FY 27-28'!M12</f>
        <v>0</v>
      </c>
      <c r="N14" s="181">
        <f>'NSF FY 28-29'!M12</f>
        <v>0</v>
      </c>
      <c r="O14" s="182">
        <f t="shared" si="0"/>
        <v>0</v>
      </c>
    </row>
    <row r="15" spans="1:15" x14ac:dyDescent="0.2">
      <c r="A15" s="180">
        <v>6</v>
      </c>
      <c r="B15" s="261" t="str">
        <f>'NSF FY 23-24'!C13</f>
        <v>insert name</v>
      </c>
      <c r="I15" s="183">
        <f>'NSF FY 23-24'!M13</f>
        <v>0</v>
      </c>
      <c r="J15" s="183">
        <f>'NSF FY 24-25'!M13</f>
        <v>0</v>
      </c>
      <c r="K15" s="183">
        <f>'NSF FY 25-26'!M13</f>
        <v>0</v>
      </c>
      <c r="L15" s="183">
        <f>'NSF FY 26-27'!M13</f>
        <v>0</v>
      </c>
      <c r="M15" s="183">
        <f>'NSF FY 27-28'!M13</f>
        <v>0</v>
      </c>
      <c r="N15" s="183">
        <f>'NSF FY 28-29'!M13</f>
        <v>0</v>
      </c>
      <c r="O15" s="184">
        <f>SUM(I15:N15)</f>
        <v>0</v>
      </c>
    </row>
    <row r="16" spans="1:15" x14ac:dyDescent="0.2">
      <c r="A16" s="180"/>
      <c r="C16" s="231" t="str">
        <f>'NSF FY 23-24'!B15</f>
        <v>TOTAL ASU PERSONNEL (9-month faculty) NSF</v>
      </c>
      <c r="D16" s="231"/>
      <c r="E16" s="86"/>
      <c r="F16" s="86"/>
      <c r="G16" s="86"/>
      <c r="H16" s="86"/>
      <c r="I16" s="232">
        <f>SUM(I10:I15)</f>
        <v>0</v>
      </c>
      <c r="J16" s="232">
        <f t="shared" ref="J16:N16" si="1">SUM(J10:J15)</f>
        <v>0</v>
      </c>
      <c r="K16" s="232">
        <f t="shared" si="1"/>
        <v>0</v>
      </c>
      <c r="L16" s="232">
        <f t="shared" si="1"/>
        <v>0</v>
      </c>
      <c r="M16" s="232">
        <f t="shared" si="1"/>
        <v>0</v>
      </c>
      <c r="N16" s="232">
        <f t="shared" si="1"/>
        <v>0</v>
      </c>
      <c r="O16" s="233">
        <f>SUM(O10:O15)</f>
        <v>0</v>
      </c>
    </row>
    <row r="17" spans="1:15" x14ac:dyDescent="0.2">
      <c r="A17" s="180"/>
      <c r="D17" s="7"/>
      <c r="I17" s="185"/>
      <c r="J17" s="185"/>
      <c r="K17" s="185"/>
      <c r="L17" s="185"/>
      <c r="M17" s="185"/>
      <c r="N17" s="185"/>
      <c r="O17" s="186"/>
    </row>
    <row r="18" spans="1:15" x14ac:dyDescent="0.2">
      <c r="A18" s="177" t="s">
        <v>211</v>
      </c>
      <c r="B18" s="5"/>
      <c r="C18" s="5"/>
      <c r="D18" s="5"/>
      <c r="E18" s="5"/>
      <c r="F18" s="5"/>
      <c r="G18" s="5"/>
      <c r="H18" s="5"/>
      <c r="I18" s="183"/>
      <c r="J18" s="183"/>
      <c r="K18" s="183"/>
      <c r="L18" s="183"/>
      <c r="M18" s="183"/>
      <c r="N18" s="183"/>
      <c r="O18" s="184"/>
    </row>
    <row r="19" spans="1:15" x14ac:dyDescent="0.2">
      <c r="A19" s="180">
        <v>1</v>
      </c>
      <c r="B19" s="2" t="str">
        <f>'NSF FY 23-24'!C19</f>
        <v>insert name</v>
      </c>
      <c r="I19" s="181">
        <f>'NSF FY 23-24'!M19</f>
        <v>0</v>
      </c>
      <c r="J19" s="181">
        <f>'NSF FY 24-25'!M19</f>
        <v>0</v>
      </c>
      <c r="K19" s="181">
        <f>'NSF FY 25-26'!M19</f>
        <v>0</v>
      </c>
      <c r="L19" s="181">
        <f>'NSF FY 26-27'!M19</f>
        <v>0</v>
      </c>
      <c r="M19" s="181">
        <f>'NSF FY 27-28'!M19</f>
        <v>0</v>
      </c>
      <c r="N19" s="181">
        <f>'NSF FY 28-29'!M19</f>
        <v>0</v>
      </c>
      <c r="O19" s="182">
        <f>SUM(I19:N19)</f>
        <v>0</v>
      </c>
    </row>
    <row r="20" spans="1:15" x14ac:dyDescent="0.2">
      <c r="A20" s="180">
        <v>2</v>
      </c>
      <c r="B20" s="2" t="str">
        <f>'NSF FY 23-24'!C20</f>
        <v>insert name</v>
      </c>
      <c r="I20" s="181">
        <f>'NSF FY 23-24'!M20</f>
        <v>0</v>
      </c>
      <c r="J20" s="181">
        <f>'NSF FY 24-25'!M20</f>
        <v>0</v>
      </c>
      <c r="K20" s="181">
        <f>'NSF FY 25-26'!M20</f>
        <v>0</v>
      </c>
      <c r="L20" s="181">
        <f>'NSF FY 26-27'!M20</f>
        <v>0</v>
      </c>
      <c r="M20" s="181">
        <f>'NSF FY 27-28'!M20</f>
        <v>0</v>
      </c>
      <c r="N20" s="181">
        <f>'NSF FY 28-29'!M20</f>
        <v>0</v>
      </c>
      <c r="O20" s="182">
        <f>SUM(I20:N20)</f>
        <v>0</v>
      </c>
    </row>
    <row r="21" spans="1:15" x14ac:dyDescent="0.2">
      <c r="A21" s="180">
        <v>3</v>
      </c>
      <c r="B21" s="2" t="str">
        <f>'NSF FY 23-24'!C21</f>
        <v>insert name</v>
      </c>
      <c r="I21" s="181">
        <f>'NSF FY 23-24'!M21</f>
        <v>0</v>
      </c>
      <c r="J21" s="181">
        <f>'NSF FY 24-25'!M21</f>
        <v>0</v>
      </c>
      <c r="K21" s="181">
        <f>'NSF FY 25-26'!M21</f>
        <v>0</v>
      </c>
      <c r="L21" s="181">
        <f>'NSF FY 26-27'!M21</f>
        <v>0</v>
      </c>
      <c r="M21" s="181">
        <f>'NSF FY 27-28'!M21</f>
        <v>0</v>
      </c>
      <c r="N21" s="181">
        <f>'NSF FY 28-29'!M21</f>
        <v>0</v>
      </c>
      <c r="O21" s="182">
        <f t="shared" ref="O21:O23" si="2">SUM(I21:N21)</f>
        <v>0</v>
      </c>
    </row>
    <row r="22" spans="1:15" x14ac:dyDescent="0.2">
      <c r="A22" s="180">
        <v>4</v>
      </c>
      <c r="B22" s="2" t="str">
        <f>'NSF FY 23-24'!C22</f>
        <v>insert name</v>
      </c>
      <c r="I22" s="181">
        <f>'NSF FY 23-24'!M22</f>
        <v>0</v>
      </c>
      <c r="J22" s="181">
        <f>'NSF FY 24-25'!M22</f>
        <v>0</v>
      </c>
      <c r="K22" s="181">
        <f>'NSF FY 25-26'!M22</f>
        <v>0</v>
      </c>
      <c r="L22" s="181">
        <f>'NSF FY 26-27'!M22</f>
        <v>0</v>
      </c>
      <c r="M22" s="181">
        <f>'NSF FY 27-28'!M22</f>
        <v>0</v>
      </c>
      <c r="N22" s="181">
        <f>'NSF FY 28-29'!M22</f>
        <v>0</v>
      </c>
      <c r="O22" s="182">
        <f t="shared" si="2"/>
        <v>0</v>
      </c>
    </row>
    <row r="23" spans="1:15" x14ac:dyDescent="0.2">
      <c r="A23" s="180">
        <v>5</v>
      </c>
      <c r="B23" s="2" t="str">
        <f>'NSF FY 23-24'!C23</f>
        <v>insert name</v>
      </c>
      <c r="I23" s="183">
        <f>'NSF FY 23-24'!M23</f>
        <v>0</v>
      </c>
      <c r="J23" s="183">
        <f>'NSF FY 24-25'!M23</f>
        <v>0</v>
      </c>
      <c r="K23" s="183">
        <f>'NSF FY 25-26'!M23</f>
        <v>0</v>
      </c>
      <c r="L23" s="183">
        <f>'NSF FY 26-27'!M23</f>
        <v>0</v>
      </c>
      <c r="M23" s="183">
        <f>'NSF FY 27-28'!M23</f>
        <v>0</v>
      </c>
      <c r="N23" s="183">
        <f>'NSF FY 28-29'!M23</f>
        <v>0</v>
      </c>
      <c r="O23" s="184">
        <f t="shared" si="2"/>
        <v>0</v>
      </c>
    </row>
    <row r="24" spans="1:15" x14ac:dyDescent="0.2">
      <c r="A24" s="180"/>
      <c r="B24" s="231" t="str">
        <f>'NSF FY 23-24'!B25</f>
        <v>TOTAL ASU PERSONNEL (12-month EPA-Admin &amp; SPA) NSF</v>
      </c>
      <c r="C24" s="86"/>
      <c r="D24" s="231"/>
      <c r="E24" s="231"/>
      <c r="F24" s="231"/>
      <c r="G24" s="231"/>
      <c r="H24" s="231"/>
      <c r="I24" s="232">
        <f>SUM(I19:I23)</f>
        <v>0</v>
      </c>
      <c r="J24" s="232">
        <f t="shared" ref="J24:N24" si="3">SUM(J19:J23)</f>
        <v>0</v>
      </c>
      <c r="K24" s="232">
        <f t="shared" si="3"/>
        <v>0</v>
      </c>
      <c r="L24" s="232">
        <f>SUM(L19:L23)</f>
        <v>0</v>
      </c>
      <c r="M24" s="232">
        <f t="shared" si="3"/>
        <v>0</v>
      </c>
      <c r="N24" s="232">
        <f t="shared" si="3"/>
        <v>0</v>
      </c>
      <c r="O24" s="233">
        <f>SUM(O19:O23)</f>
        <v>0</v>
      </c>
    </row>
    <row r="25" spans="1:15" x14ac:dyDescent="0.2">
      <c r="A25" s="180"/>
      <c r="I25" s="181"/>
      <c r="J25" s="181"/>
      <c r="K25" s="181"/>
      <c r="L25" s="181"/>
      <c r="M25" s="181"/>
      <c r="N25" s="181"/>
      <c r="O25" s="182"/>
    </row>
    <row r="26" spans="1:15" x14ac:dyDescent="0.2">
      <c r="A26" s="177" t="s">
        <v>212</v>
      </c>
      <c r="B26" s="5"/>
      <c r="C26" s="5"/>
      <c r="D26" s="5"/>
      <c r="E26" s="5"/>
      <c r="F26" s="5"/>
      <c r="G26" s="5"/>
      <c r="H26" s="5"/>
      <c r="I26" s="183"/>
      <c r="J26" s="183"/>
      <c r="K26" s="183"/>
      <c r="L26" s="183"/>
      <c r="M26" s="183"/>
      <c r="N26" s="183"/>
      <c r="O26" s="184"/>
    </row>
    <row r="27" spans="1:15" x14ac:dyDescent="0.2">
      <c r="A27" s="180">
        <v>1</v>
      </c>
      <c r="B27" s="2" t="s">
        <v>61</v>
      </c>
      <c r="I27" s="181">
        <f>'NSF FY 23-24'!M29</f>
        <v>0</v>
      </c>
      <c r="J27" s="181">
        <f>'NSF FY 24-25'!M29</f>
        <v>0</v>
      </c>
      <c r="K27" s="181">
        <f>'NSF FY 25-26'!M29</f>
        <v>0</v>
      </c>
      <c r="L27" s="181">
        <f>'NSF FY 26-27'!M29</f>
        <v>0</v>
      </c>
      <c r="M27" s="181">
        <f>'NSF FY 27-28'!M29</f>
        <v>0</v>
      </c>
      <c r="N27" s="181">
        <f>'NSF FY 28-29'!M29</f>
        <v>0</v>
      </c>
      <c r="O27" s="182">
        <f>SUM(I27:N27)</f>
        <v>0</v>
      </c>
    </row>
    <row r="28" spans="1:15" x14ac:dyDescent="0.2">
      <c r="A28" s="180">
        <v>2</v>
      </c>
      <c r="B28" s="2" t="s">
        <v>61</v>
      </c>
      <c r="I28" s="181">
        <f>'NSF FY 23-24'!M30</f>
        <v>0</v>
      </c>
      <c r="J28" s="181">
        <f>'NSF FY 24-25'!M30</f>
        <v>0</v>
      </c>
      <c r="K28" s="181">
        <f>'NSF FY 25-26'!M30</f>
        <v>0</v>
      </c>
      <c r="L28" s="181">
        <f>'NSF FY 26-27'!M30</f>
        <v>0</v>
      </c>
      <c r="M28" s="181">
        <f>'NSF FY 27-28'!M30</f>
        <v>0</v>
      </c>
      <c r="N28" s="181">
        <f>'NSF FY 28-29'!M30</f>
        <v>0</v>
      </c>
      <c r="O28" s="182">
        <f t="shared" ref="O28:O32" si="4">SUM(I28:N28)</f>
        <v>0</v>
      </c>
    </row>
    <row r="29" spans="1:15" x14ac:dyDescent="0.2">
      <c r="A29" s="180">
        <v>3</v>
      </c>
      <c r="B29" s="2" t="s">
        <v>61</v>
      </c>
      <c r="I29" s="181">
        <f>'NSF FY 23-24'!M31</f>
        <v>0</v>
      </c>
      <c r="J29" s="181">
        <f>'NSF FY 24-25'!M31</f>
        <v>0</v>
      </c>
      <c r="K29" s="181">
        <f>'NSF FY 25-26'!M31</f>
        <v>0</v>
      </c>
      <c r="L29" s="181">
        <f>'NSF FY 26-27'!M31</f>
        <v>0</v>
      </c>
      <c r="M29" s="181">
        <f>'NSF FY 27-28'!M31</f>
        <v>0</v>
      </c>
      <c r="N29" s="181">
        <f>'NSF FY 28-29'!M31</f>
        <v>0</v>
      </c>
      <c r="O29" s="182">
        <f t="shared" si="4"/>
        <v>0</v>
      </c>
    </row>
    <row r="30" spans="1:15" x14ac:dyDescent="0.2">
      <c r="A30" s="180">
        <v>4</v>
      </c>
      <c r="B30" s="2" t="s">
        <v>61</v>
      </c>
      <c r="I30" s="181">
        <f>'NSF FY 23-24'!M32</f>
        <v>0</v>
      </c>
      <c r="J30" s="181">
        <f>'NSF FY 24-25'!M32</f>
        <v>0</v>
      </c>
      <c r="K30" s="181">
        <f>'NSF FY 25-26'!M32</f>
        <v>0</v>
      </c>
      <c r="L30" s="181">
        <f>'NSF FY 26-27'!M32</f>
        <v>0</v>
      </c>
      <c r="M30" s="181">
        <f>'NSF FY 27-28'!M32</f>
        <v>0</v>
      </c>
      <c r="N30" s="181">
        <f>'NSF FY 28-29'!M32</f>
        <v>0</v>
      </c>
      <c r="O30" s="182">
        <f t="shared" si="4"/>
        <v>0</v>
      </c>
    </row>
    <row r="31" spans="1:15" x14ac:dyDescent="0.2">
      <c r="A31" s="180">
        <v>5</v>
      </c>
      <c r="B31" s="2" t="s">
        <v>64</v>
      </c>
      <c r="I31" s="181">
        <f>'NSF FY 23-24'!M34</f>
        <v>0</v>
      </c>
      <c r="J31" s="181">
        <f>'NSF FY 24-25'!M34</f>
        <v>0</v>
      </c>
      <c r="K31" s="181">
        <f>'NSF FY 25-26'!M34</f>
        <v>0</v>
      </c>
      <c r="L31" s="181">
        <f>'NSF FY 26-27'!M34</f>
        <v>0</v>
      </c>
      <c r="M31" s="181">
        <f>'NSF FY 27-28'!M34</f>
        <v>0</v>
      </c>
      <c r="N31" s="181">
        <f>'NSF FY 28-29'!M34</f>
        <v>0</v>
      </c>
      <c r="O31" s="182">
        <f t="shared" si="4"/>
        <v>0</v>
      </c>
    </row>
    <row r="32" spans="1:15" x14ac:dyDescent="0.2">
      <c r="A32" s="180">
        <v>6</v>
      </c>
      <c r="B32" s="2" t="s">
        <v>64</v>
      </c>
      <c r="I32" s="183">
        <f>'NSF FY 23-24'!M35</f>
        <v>0</v>
      </c>
      <c r="J32" s="183">
        <f>'NSF FY 24-25'!M35</f>
        <v>0</v>
      </c>
      <c r="K32" s="183">
        <f>'NSF FY 25-26'!M35</f>
        <v>0</v>
      </c>
      <c r="L32" s="183">
        <f>'NSF FY 26-27'!M35</f>
        <v>0</v>
      </c>
      <c r="M32" s="183">
        <f>'NSF FY 27-28'!M35</f>
        <v>0</v>
      </c>
      <c r="N32" s="183">
        <f>'NSF FY 28-29'!M35</f>
        <v>0</v>
      </c>
      <c r="O32" s="184">
        <f t="shared" si="4"/>
        <v>0</v>
      </c>
    </row>
    <row r="33" spans="1:15" x14ac:dyDescent="0.2">
      <c r="A33" s="180"/>
      <c r="B33" s="231" t="str">
        <f>'NSF FY 23-24'!B37</f>
        <v>TOTAL STUDENT/NON-STUDENT TEMP PERSONNEL NSF</v>
      </c>
      <c r="C33" s="86"/>
      <c r="D33" s="86"/>
      <c r="E33" s="86"/>
      <c r="F33" s="86"/>
      <c r="G33" s="86"/>
      <c r="H33" s="86"/>
      <c r="I33" s="232">
        <f>SUM(I27:I32)</f>
        <v>0</v>
      </c>
      <c r="J33" s="232">
        <f t="shared" ref="J33:N33" si="5">SUM(J27:J32)</f>
        <v>0</v>
      </c>
      <c r="K33" s="232">
        <f t="shared" si="5"/>
        <v>0</v>
      </c>
      <c r="L33" s="232">
        <f t="shared" si="5"/>
        <v>0</v>
      </c>
      <c r="M33" s="232">
        <f t="shared" si="5"/>
        <v>0</v>
      </c>
      <c r="N33" s="232">
        <f t="shared" si="5"/>
        <v>0</v>
      </c>
      <c r="O33" s="233">
        <f>SUM(O27:O32)</f>
        <v>0</v>
      </c>
    </row>
    <row r="34" spans="1:15" x14ac:dyDescent="0.2">
      <c r="A34" s="180"/>
      <c r="B34" s="231"/>
      <c r="C34" s="86"/>
      <c r="D34" s="86"/>
      <c r="E34" s="86"/>
      <c r="F34" s="86"/>
      <c r="G34" s="86"/>
      <c r="H34" s="86"/>
      <c r="I34" s="234"/>
      <c r="J34" s="234"/>
      <c r="K34" s="234"/>
      <c r="L34" s="234"/>
      <c r="M34" s="234"/>
      <c r="N34" s="234"/>
      <c r="O34" s="235"/>
    </row>
    <row r="35" spans="1:15" ht="15.75" thickBot="1" x14ac:dyDescent="0.25">
      <c r="A35" s="187"/>
      <c r="B35" s="188"/>
      <c r="C35" s="188"/>
      <c r="D35" s="188"/>
      <c r="E35" s="188"/>
      <c r="F35" s="279" t="s">
        <v>183</v>
      </c>
      <c r="G35" s="280"/>
      <c r="H35" s="280"/>
      <c r="I35" s="238">
        <f>I16+I24+I33</f>
        <v>0</v>
      </c>
      <c r="J35" s="238">
        <f t="shared" ref="J35:O35" si="6">J16+J24+J33</f>
        <v>0</v>
      </c>
      <c r="K35" s="238">
        <f t="shared" si="6"/>
        <v>0</v>
      </c>
      <c r="L35" s="238">
        <f t="shared" si="6"/>
        <v>0</v>
      </c>
      <c r="M35" s="238">
        <f t="shared" si="6"/>
        <v>0</v>
      </c>
      <c r="N35" s="238">
        <f t="shared" si="6"/>
        <v>0</v>
      </c>
      <c r="O35" s="239">
        <f t="shared" si="6"/>
        <v>0</v>
      </c>
    </row>
    <row r="36" spans="1:15" x14ac:dyDescent="0.2">
      <c r="A36" s="189"/>
      <c r="B36" s="175"/>
      <c r="C36" s="175"/>
      <c r="D36" s="175"/>
      <c r="E36" s="175"/>
      <c r="F36" s="175"/>
      <c r="G36" s="175"/>
      <c r="H36" s="175"/>
      <c r="I36" s="190"/>
      <c r="J36" s="190"/>
      <c r="K36" s="190"/>
      <c r="L36" s="190"/>
      <c r="M36" s="190"/>
      <c r="N36" s="190"/>
      <c r="O36" s="191"/>
    </row>
    <row r="37" spans="1:15" x14ac:dyDescent="0.2">
      <c r="A37" s="172"/>
      <c r="I37" s="236" t="s">
        <v>175</v>
      </c>
      <c r="J37" s="236" t="s">
        <v>176</v>
      </c>
      <c r="K37" s="236" t="s">
        <v>177</v>
      </c>
      <c r="L37" s="236" t="s">
        <v>178</v>
      </c>
      <c r="M37" s="236" t="s">
        <v>179</v>
      </c>
      <c r="N37" s="236" t="s">
        <v>180</v>
      </c>
      <c r="O37" s="237" t="s">
        <v>181</v>
      </c>
    </row>
    <row r="38" spans="1:15" x14ac:dyDescent="0.2">
      <c r="A38" s="192" t="s">
        <v>184</v>
      </c>
      <c r="I38" s="181"/>
      <c r="J38" s="181"/>
      <c r="K38" s="181"/>
      <c r="L38" s="181"/>
      <c r="M38" s="181"/>
      <c r="N38" s="181"/>
      <c r="O38" s="182"/>
    </row>
    <row r="39" spans="1:15" x14ac:dyDescent="0.2">
      <c r="A39" s="193" t="s">
        <v>210</v>
      </c>
      <c r="B39" s="5"/>
      <c r="C39" s="5"/>
      <c r="D39" s="5"/>
      <c r="E39" s="5"/>
      <c r="F39" s="5"/>
      <c r="G39" s="5"/>
      <c r="H39" s="5"/>
      <c r="I39" s="183"/>
      <c r="J39" s="183"/>
      <c r="K39" s="183"/>
      <c r="L39" s="183"/>
      <c r="M39" s="183"/>
      <c r="N39" s="183"/>
      <c r="O39" s="184"/>
    </row>
    <row r="40" spans="1:15" x14ac:dyDescent="0.2">
      <c r="A40" s="172">
        <v>1</v>
      </c>
      <c r="B40" s="2" t="s">
        <v>219</v>
      </c>
      <c r="I40" s="181">
        <f>'NSF FY 23-24'!N8</f>
        <v>0</v>
      </c>
      <c r="J40" s="181">
        <f>'NSF FY 24-25'!N8</f>
        <v>0</v>
      </c>
      <c r="K40" s="181">
        <f>'NSF FY 25-26'!N8</f>
        <v>0</v>
      </c>
      <c r="L40" s="181">
        <f>'NSF FY 26-27'!N8</f>
        <v>0</v>
      </c>
      <c r="M40" s="181">
        <f>'NSF FY 27-28'!N8</f>
        <v>0</v>
      </c>
      <c r="N40" s="181">
        <f>'NSF FY 28-29'!N8</f>
        <v>0</v>
      </c>
      <c r="O40" s="182">
        <f>SUM(I40:N40)</f>
        <v>0</v>
      </c>
    </row>
    <row r="41" spans="1:15" x14ac:dyDescent="0.2">
      <c r="A41" s="172">
        <v>2</v>
      </c>
      <c r="B41" s="2" t="s">
        <v>219</v>
      </c>
      <c r="I41" s="181">
        <f>'NSF FY 23-24'!N9</f>
        <v>0</v>
      </c>
      <c r="J41" s="181">
        <f>'NSF FY 24-25'!N9</f>
        <v>0</v>
      </c>
      <c r="K41" s="181">
        <f>'NSF FY 25-26'!N9</f>
        <v>0</v>
      </c>
      <c r="L41" s="181">
        <f>'NSF FY 26-27'!N9</f>
        <v>0</v>
      </c>
      <c r="M41" s="181">
        <f>'NSF FY 27-28'!N9</f>
        <v>0</v>
      </c>
      <c r="N41" s="181">
        <f>'NSF FY 28-29'!N9</f>
        <v>0</v>
      </c>
      <c r="O41" s="182">
        <f t="shared" ref="O41:O45" si="7">SUM(I41:N41)</f>
        <v>0</v>
      </c>
    </row>
    <row r="42" spans="1:15" x14ac:dyDescent="0.2">
      <c r="A42" s="172">
        <v>3</v>
      </c>
      <c r="B42" s="2" t="s">
        <v>219</v>
      </c>
      <c r="I42" s="181">
        <f>'NSF FY 23-24'!N10</f>
        <v>0</v>
      </c>
      <c r="J42" s="181">
        <f>'NSF FY 24-25'!N10</f>
        <v>0</v>
      </c>
      <c r="K42" s="181">
        <f>'NSF FY 25-26'!N10</f>
        <v>0</v>
      </c>
      <c r="L42" s="181">
        <f>'NSF FY 26-27'!N10</f>
        <v>0</v>
      </c>
      <c r="M42" s="181">
        <f>'NSF FY 27-28'!N10</f>
        <v>0</v>
      </c>
      <c r="N42" s="181">
        <f>'NSF FY 28-29'!N10</f>
        <v>0</v>
      </c>
      <c r="O42" s="182">
        <f t="shared" si="7"/>
        <v>0</v>
      </c>
    </row>
    <row r="43" spans="1:15" x14ac:dyDescent="0.2">
      <c r="A43" s="172">
        <v>4</v>
      </c>
      <c r="B43" s="2" t="s">
        <v>219</v>
      </c>
      <c r="I43" s="181">
        <f>'NSF FY 23-24'!N11</f>
        <v>0</v>
      </c>
      <c r="J43" s="181">
        <f>'NSF FY 24-25'!N11</f>
        <v>0</v>
      </c>
      <c r="K43" s="181">
        <f>'NSF FY 25-26'!N11</f>
        <v>0</v>
      </c>
      <c r="L43" s="181">
        <f>'NSF FY 26-27'!N11</f>
        <v>0</v>
      </c>
      <c r="M43" s="181">
        <f>'NSF FY 27-28'!N11</f>
        <v>0</v>
      </c>
      <c r="N43" s="181">
        <f>'NSF FY 28-29'!N11</f>
        <v>0</v>
      </c>
      <c r="O43" s="182">
        <f t="shared" si="7"/>
        <v>0</v>
      </c>
    </row>
    <row r="44" spans="1:15" x14ac:dyDescent="0.2">
      <c r="A44" s="172">
        <v>5</v>
      </c>
      <c r="B44" s="2" t="s">
        <v>219</v>
      </c>
      <c r="I44" s="181">
        <f>'NSF FY 23-24'!N12</f>
        <v>0</v>
      </c>
      <c r="J44" s="181">
        <f>'NSF FY 24-25'!N12</f>
        <v>0</v>
      </c>
      <c r="K44" s="181">
        <f>'NSF FY 25-26'!N12</f>
        <v>0</v>
      </c>
      <c r="L44" s="181">
        <f>'NSF FY 26-27'!N12</f>
        <v>0</v>
      </c>
      <c r="M44" s="181">
        <f>'NSF FY 27-28'!N12</f>
        <v>0</v>
      </c>
      <c r="N44" s="181">
        <f>'NSF FY 28-29'!N12</f>
        <v>0</v>
      </c>
      <c r="O44" s="182">
        <f t="shared" si="7"/>
        <v>0</v>
      </c>
    </row>
    <row r="45" spans="1:15" x14ac:dyDescent="0.2">
      <c r="A45" s="172">
        <v>6</v>
      </c>
      <c r="B45" s="2" t="s">
        <v>219</v>
      </c>
      <c r="I45" s="183">
        <f>'NSF FY 23-24'!N13</f>
        <v>0</v>
      </c>
      <c r="J45" s="183">
        <f>'NSF FY 24-25'!N13</f>
        <v>0</v>
      </c>
      <c r="K45" s="183">
        <f>'NSF FY 25-26'!N13</f>
        <v>0</v>
      </c>
      <c r="L45" s="183">
        <f>'NSF FY 26-27'!N13</f>
        <v>0</v>
      </c>
      <c r="M45" s="183">
        <f>'NSF FY 27-28'!N13</f>
        <v>0</v>
      </c>
      <c r="N45" s="183">
        <f>'NSF FY 28-29'!N13</f>
        <v>0</v>
      </c>
      <c r="O45" s="184">
        <f t="shared" si="7"/>
        <v>0</v>
      </c>
    </row>
    <row r="46" spans="1:15" x14ac:dyDescent="0.2">
      <c r="A46" s="172"/>
      <c r="C46" s="231" t="str">
        <f>C16</f>
        <v>TOTAL ASU PERSONNEL (9-month faculty) NSF</v>
      </c>
      <c r="D46" s="231"/>
      <c r="E46" s="231"/>
      <c r="F46" s="231"/>
      <c r="G46" s="231"/>
      <c r="H46" s="231"/>
      <c r="I46" s="232">
        <f>SUM(I40:I45)</f>
        <v>0</v>
      </c>
      <c r="J46" s="232">
        <f t="shared" ref="J46:O46" si="8">SUM(J40:J45)</f>
        <v>0</v>
      </c>
      <c r="K46" s="232">
        <f t="shared" si="8"/>
        <v>0</v>
      </c>
      <c r="L46" s="232">
        <f t="shared" si="8"/>
        <v>0</v>
      </c>
      <c r="M46" s="232">
        <f t="shared" si="8"/>
        <v>0</v>
      </c>
      <c r="N46" s="232">
        <f t="shared" si="8"/>
        <v>0</v>
      </c>
      <c r="O46" s="233">
        <f t="shared" si="8"/>
        <v>0</v>
      </c>
    </row>
    <row r="47" spans="1:15" x14ac:dyDescent="0.2">
      <c r="A47" s="172"/>
      <c r="I47" s="181"/>
      <c r="J47" s="181"/>
      <c r="K47" s="181"/>
      <c r="L47" s="181"/>
      <c r="M47" s="181"/>
      <c r="N47" s="181"/>
      <c r="O47" s="182"/>
    </row>
    <row r="48" spans="1:15" x14ac:dyDescent="0.2">
      <c r="A48" s="193" t="s">
        <v>211</v>
      </c>
      <c r="B48" s="5"/>
      <c r="C48" s="5"/>
      <c r="D48" s="5"/>
      <c r="E48" s="5"/>
      <c r="F48" s="5"/>
      <c r="G48" s="5"/>
      <c r="H48" s="5"/>
      <c r="I48" s="183"/>
      <c r="J48" s="183"/>
      <c r="K48" s="183"/>
      <c r="L48" s="183"/>
      <c r="M48" s="183"/>
      <c r="N48" s="183"/>
      <c r="O48" s="184"/>
    </row>
    <row r="49" spans="1:15" x14ac:dyDescent="0.2">
      <c r="A49" s="172">
        <v>1</v>
      </c>
      <c r="B49" s="2" t="s">
        <v>219</v>
      </c>
      <c r="I49" s="181">
        <f>'NSF FY 23-24'!N19</f>
        <v>0</v>
      </c>
      <c r="J49" s="181">
        <f>'NSF FY 24-25'!N19</f>
        <v>0</v>
      </c>
      <c r="K49" s="181">
        <f>'NSF FY 25-26'!N19</f>
        <v>0</v>
      </c>
      <c r="L49" s="181">
        <f>'NSF FY 26-27'!N19</f>
        <v>0</v>
      </c>
      <c r="M49" s="181">
        <f>'NSF FY 27-28'!N19</f>
        <v>0</v>
      </c>
      <c r="N49" s="181">
        <f>'NSF FY 28-29'!N19</f>
        <v>0</v>
      </c>
      <c r="O49" s="182">
        <f>SUM(I49:N49)</f>
        <v>0</v>
      </c>
    </row>
    <row r="50" spans="1:15" x14ac:dyDescent="0.2">
      <c r="A50" s="172">
        <v>2</v>
      </c>
      <c r="B50" s="2" t="s">
        <v>219</v>
      </c>
      <c r="I50" s="181">
        <f>'NSF FY 23-24'!N20</f>
        <v>0</v>
      </c>
      <c r="J50" s="181">
        <f>'NSF FY 24-25'!N20</f>
        <v>0</v>
      </c>
      <c r="K50" s="181">
        <f>'NSF FY 25-26'!N20</f>
        <v>0</v>
      </c>
      <c r="L50" s="181">
        <f>'NSF FY 26-27'!N20</f>
        <v>0</v>
      </c>
      <c r="M50" s="181">
        <f>'NSF FY 27-28'!N20</f>
        <v>0</v>
      </c>
      <c r="N50" s="181">
        <f>'NSF FY 28-29'!N20</f>
        <v>0</v>
      </c>
      <c r="O50" s="182">
        <f t="shared" ref="O50:O53" si="9">SUM(I50:N50)</f>
        <v>0</v>
      </c>
    </row>
    <row r="51" spans="1:15" x14ac:dyDescent="0.2">
      <c r="A51" s="172">
        <v>3</v>
      </c>
      <c r="B51" s="2" t="s">
        <v>219</v>
      </c>
      <c r="I51" s="181">
        <f>'NSF FY 23-24'!N21</f>
        <v>0</v>
      </c>
      <c r="J51" s="181">
        <f>'NSF FY 24-25'!N21</f>
        <v>0</v>
      </c>
      <c r="K51" s="181">
        <f>'NSF FY 25-26'!N21</f>
        <v>0</v>
      </c>
      <c r="L51" s="181">
        <f>'NSF FY 26-27'!N21</f>
        <v>0</v>
      </c>
      <c r="M51" s="181">
        <f>'NSF FY 27-28'!N21</f>
        <v>0</v>
      </c>
      <c r="N51" s="181">
        <f>'NSF FY 28-29'!N21</f>
        <v>0</v>
      </c>
      <c r="O51" s="182">
        <f t="shared" si="9"/>
        <v>0</v>
      </c>
    </row>
    <row r="52" spans="1:15" x14ac:dyDescent="0.2">
      <c r="A52" s="172">
        <v>4</v>
      </c>
      <c r="B52" s="2" t="s">
        <v>219</v>
      </c>
      <c r="I52" s="181">
        <f>'NSF FY 23-24'!N22</f>
        <v>0</v>
      </c>
      <c r="J52" s="181">
        <f>'NSF FY 24-25'!N22</f>
        <v>0</v>
      </c>
      <c r="K52" s="181">
        <f>'NSF FY 25-26'!N22</f>
        <v>0</v>
      </c>
      <c r="L52" s="181">
        <f>'NSF FY 26-27'!N22</f>
        <v>0</v>
      </c>
      <c r="M52" s="181">
        <f>'NSF FY 27-28'!N22</f>
        <v>0</v>
      </c>
      <c r="N52" s="181">
        <f>'NSF FY 28-29'!N22</f>
        <v>0</v>
      </c>
      <c r="O52" s="182">
        <f t="shared" si="9"/>
        <v>0</v>
      </c>
    </row>
    <row r="53" spans="1:15" x14ac:dyDescent="0.2">
      <c r="A53" s="172">
        <v>5</v>
      </c>
      <c r="B53" s="2" t="s">
        <v>219</v>
      </c>
      <c r="I53" s="183">
        <f>'NSF FY 23-24'!N23</f>
        <v>0</v>
      </c>
      <c r="J53" s="183">
        <f>'NSF FY 24-25'!N23</f>
        <v>0</v>
      </c>
      <c r="K53" s="183">
        <f>'NSF FY 25-26'!N23</f>
        <v>0</v>
      </c>
      <c r="L53" s="183">
        <f>'NSF FY 26-27'!N23</f>
        <v>0</v>
      </c>
      <c r="M53" s="183">
        <f>'NSF FY 27-28'!N23</f>
        <v>0</v>
      </c>
      <c r="N53" s="183">
        <f>'NSF FY 28-29'!N23</f>
        <v>0</v>
      </c>
      <c r="O53" s="184">
        <f t="shared" si="9"/>
        <v>0</v>
      </c>
    </row>
    <row r="54" spans="1:15" x14ac:dyDescent="0.2">
      <c r="A54" s="172"/>
      <c r="B54" s="231" t="str">
        <f>B24</f>
        <v>TOTAL ASU PERSONNEL (12-month EPA-Admin &amp; SPA) NSF</v>
      </c>
      <c r="C54" s="86"/>
      <c r="D54" s="86"/>
      <c r="E54" s="86"/>
      <c r="F54" s="86"/>
      <c r="G54" s="86"/>
      <c r="H54" s="86"/>
      <c r="I54" s="232">
        <f>SUM(I49:I53)</f>
        <v>0</v>
      </c>
      <c r="J54" s="232">
        <f t="shared" ref="J54:O54" si="10">SUM(J49:J53)</f>
        <v>0</v>
      </c>
      <c r="K54" s="232">
        <f t="shared" si="10"/>
        <v>0</v>
      </c>
      <c r="L54" s="232">
        <f t="shared" si="10"/>
        <v>0</v>
      </c>
      <c r="M54" s="232">
        <f t="shared" si="10"/>
        <v>0</v>
      </c>
      <c r="N54" s="232">
        <f t="shared" si="10"/>
        <v>0</v>
      </c>
      <c r="O54" s="233">
        <f t="shared" si="10"/>
        <v>0</v>
      </c>
    </row>
    <row r="55" spans="1:15" x14ac:dyDescent="0.2">
      <c r="A55" s="172"/>
      <c r="I55" s="181"/>
      <c r="J55" s="181"/>
      <c r="K55" s="181"/>
      <c r="L55" s="181"/>
      <c r="M55" s="181"/>
      <c r="N55" s="181"/>
      <c r="O55" s="182"/>
    </row>
    <row r="56" spans="1:15" x14ac:dyDescent="0.2">
      <c r="A56" s="193" t="s">
        <v>212</v>
      </c>
      <c r="B56" s="5"/>
      <c r="C56" s="5"/>
      <c r="D56" s="5"/>
      <c r="E56" s="5"/>
      <c r="F56" s="5"/>
      <c r="G56" s="5"/>
      <c r="H56" s="5"/>
      <c r="I56" s="183"/>
      <c r="J56" s="183"/>
      <c r="K56" s="183"/>
      <c r="L56" s="183"/>
      <c r="M56" s="183"/>
      <c r="N56" s="183"/>
      <c r="O56" s="184"/>
    </row>
    <row r="57" spans="1:15" x14ac:dyDescent="0.2">
      <c r="A57" s="172">
        <v>1</v>
      </c>
      <c r="B57" s="2" t="s">
        <v>61</v>
      </c>
      <c r="I57" s="181">
        <f>'NSF FY 23-24'!N29</f>
        <v>0</v>
      </c>
      <c r="J57" s="181">
        <f>'NSF FY 24-25'!N29</f>
        <v>0</v>
      </c>
      <c r="K57" s="181">
        <f>'NSF FY 25-26'!N29</f>
        <v>0</v>
      </c>
      <c r="L57" s="181">
        <f>'NSF FY 26-27'!N29</f>
        <v>0</v>
      </c>
      <c r="M57" s="181">
        <f>'NSF FY 27-28'!N29</f>
        <v>0</v>
      </c>
      <c r="N57" s="181">
        <f>'NSF FY 28-29'!N29</f>
        <v>0</v>
      </c>
      <c r="O57" s="182">
        <f>SUM(I57:N57)</f>
        <v>0</v>
      </c>
    </row>
    <row r="58" spans="1:15" x14ac:dyDescent="0.2">
      <c r="A58" s="172">
        <v>2</v>
      </c>
      <c r="B58" s="2" t="s">
        <v>61</v>
      </c>
      <c r="I58" s="181">
        <f>'NSF FY 23-24'!N30</f>
        <v>0</v>
      </c>
      <c r="J58" s="181">
        <f>'NSF FY 24-25'!N30</f>
        <v>0</v>
      </c>
      <c r="K58" s="181">
        <f>'NSF FY 25-26'!N30</f>
        <v>0</v>
      </c>
      <c r="L58" s="181">
        <f>'NSF FY 26-27'!N30</f>
        <v>0</v>
      </c>
      <c r="M58" s="181">
        <f>'NSF FY 27-28'!N30</f>
        <v>0</v>
      </c>
      <c r="N58" s="181">
        <f>'NSF FY 28-29'!N30</f>
        <v>0</v>
      </c>
      <c r="O58" s="182">
        <f t="shared" ref="O58:O62" si="11">SUM(I58:N58)</f>
        <v>0</v>
      </c>
    </row>
    <row r="59" spans="1:15" x14ac:dyDescent="0.2">
      <c r="A59" s="172">
        <v>3</v>
      </c>
      <c r="B59" s="2" t="s">
        <v>61</v>
      </c>
      <c r="I59" s="181">
        <f>'NSF FY 23-24'!N31</f>
        <v>0</v>
      </c>
      <c r="J59" s="181">
        <f>'NSF FY 24-25'!N31</f>
        <v>0</v>
      </c>
      <c r="K59" s="181">
        <f>'NSF FY 25-26'!N31</f>
        <v>0</v>
      </c>
      <c r="L59" s="181">
        <f>'NSF FY 26-27'!N31</f>
        <v>0</v>
      </c>
      <c r="M59" s="181">
        <f>'NSF FY 27-28'!N31</f>
        <v>0</v>
      </c>
      <c r="N59" s="181">
        <f>'NSF FY 28-29'!N31</f>
        <v>0</v>
      </c>
      <c r="O59" s="182">
        <f t="shared" si="11"/>
        <v>0</v>
      </c>
    </row>
    <row r="60" spans="1:15" x14ac:dyDescent="0.2">
      <c r="A60" s="172">
        <v>4</v>
      </c>
      <c r="B60" s="2" t="s">
        <v>61</v>
      </c>
      <c r="I60" s="181">
        <f>'NSF FY 23-24'!N32</f>
        <v>0</v>
      </c>
      <c r="J60" s="181">
        <f>'NSF FY 24-25'!N32</f>
        <v>0</v>
      </c>
      <c r="K60" s="181">
        <f>'NSF FY 25-26'!N32</f>
        <v>0</v>
      </c>
      <c r="L60" s="181">
        <f>'NSF FY 26-27'!N32</f>
        <v>0</v>
      </c>
      <c r="M60" s="181">
        <f>'NSF FY 27-28'!N32</f>
        <v>0</v>
      </c>
      <c r="N60" s="181">
        <f>'NSF FY 28-29'!N32</f>
        <v>0</v>
      </c>
      <c r="O60" s="182">
        <f t="shared" si="11"/>
        <v>0</v>
      </c>
    </row>
    <row r="61" spans="1:15" x14ac:dyDescent="0.2">
      <c r="A61" s="172">
        <v>5</v>
      </c>
      <c r="B61" s="2" t="s">
        <v>64</v>
      </c>
      <c r="I61" s="181">
        <f>'NSF FY 23-24'!N34</f>
        <v>0</v>
      </c>
      <c r="J61" s="181">
        <f>'NSF FY 24-25'!N34</f>
        <v>0</v>
      </c>
      <c r="K61" s="181">
        <f>'NSF FY 25-26'!N34</f>
        <v>0</v>
      </c>
      <c r="L61" s="181">
        <f>'NSF FY 26-27'!N34</f>
        <v>0</v>
      </c>
      <c r="M61" s="181">
        <f>'NSF FY 27-28'!N34</f>
        <v>0</v>
      </c>
      <c r="N61" s="181">
        <f>'NSF FY 28-29'!N34</f>
        <v>0</v>
      </c>
      <c r="O61" s="182">
        <f t="shared" si="11"/>
        <v>0</v>
      </c>
    </row>
    <row r="62" spans="1:15" x14ac:dyDescent="0.2">
      <c r="A62" s="172">
        <v>6</v>
      </c>
      <c r="B62" s="2" t="s">
        <v>64</v>
      </c>
      <c r="I62" s="183">
        <f>'NSF FY 23-24'!N35</f>
        <v>0</v>
      </c>
      <c r="J62" s="183">
        <f>'NSF FY 24-25'!N35</f>
        <v>0</v>
      </c>
      <c r="K62" s="183">
        <f>'NSF FY 25-26'!N35</f>
        <v>0</v>
      </c>
      <c r="L62" s="183">
        <f>'NSF FY 26-27'!N35</f>
        <v>0</v>
      </c>
      <c r="M62" s="183">
        <f>'NSF FY 27-28'!N35</f>
        <v>0</v>
      </c>
      <c r="N62" s="183">
        <f>'NSF FY 28-29'!N35</f>
        <v>0</v>
      </c>
      <c r="O62" s="184">
        <f t="shared" si="11"/>
        <v>0</v>
      </c>
    </row>
    <row r="63" spans="1:15" x14ac:dyDescent="0.2">
      <c r="A63" s="172"/>
      <c r="B63" s="231" t="str">
        <f>B33</f>
        <v>TOTAL STUDENT/NON-STUDENT TEMP PERSONNEL NSF</v>
      </c>
      <c r="C63" s="231"/>
      <c r="D63" s="231"/>
      <c r="E63" s="231"/>
      <c r="F63" s="231"/>
      <c r="G63" s="231"/>
      <c r="H63" s="231"/>
      <c r="I63" s="232">
        <f>SUM(I57:I62)</f>
        <v>0</v>
      </c>
      <c r="J63" s="232">
        <f t="shared" ref="J63:O63" si="12">SUM(J57:J62)</f>
        <v>0</v>
      </c>
      <c r="K63" s="232">
        <f t="shared" si="12"/>
        <v>0</v>
      </c>
      <c r="L63" s="232">
        <f>SUM(L57:L62)</f>
        <v>0</v>
      </c>
      <c r="M63" s="232">
        <f t="shared" si="12"/>
        <v>0</v>
      </c>
      <c r="N63" s="232">
        <f t="shared" si="12"/>
        <v>0</v>
      </c>
      <c r="O63" s="233">
        <f t="shared" si="12"/>
        <v>0</v>
      </c>
    </row>
    <row r="64" spans="1:15" x14ac:dyDescent="0.2">
      <c r="A64" s="172"/>
      <c r="B64" s="231"/>
      <c r="C64" s="231"/>
      <c r="D64" s="231"/>
      <c r="E64" s="231"/>
      <c r="F64" s="231"/>
      <c r="G64" s="231"/>
      <c r="H64" s="231"/>
      <c r="I64" s="234"/>
      <c r="J64" s="234"/>
      <c r="K64" s="234"/>
      <c r="L64" s="234"/>
      <c r="M64" s="234"/>
      <c r="N64" s="234"/>
      <c r="O64" s="235"/>
    </row>
    <row r="65" spans="1:15" x14ac:dyDescent="0.2">
      <c r="A65" s="172"/>
      <c r="F65" s="281" t="s">
        <v>185</v>
      </c>
      <c r="G65" s="281"/>
      <c r="H65" s="281"/>
      <c r="I65" s="240">
        <f>I46+I54+I63</f>
        <v>0</v>
      </c>
      <c r="J65" s="240">
        <f t="shared" ref="J65:O65" si="13">J46+J54+J63</f>
        <v>0</v>
      </c>
      <c r="K65" s="240">
        <f t="shared" si="13"/>
        <v>0</v>
      </c>
      <c r="L65" s="240">
        <f t="shared" si="13"/>
        <v>0</v>
      </c>
      <c r="M65" s="240">
        <f t="shared" si="13"/>
        <v>0</v>
      </c>
      <c r="N65" s="240">
        <f t="shared" si="13"/>
        <v>0</v>
      </c>
      <c r="O65" s="241">
        <f t="shared" si="13"/>
        <v>0</v>
      </c>
    </row>
    <row r="66" spans="1:15" x14ac:dyDescent="0.2">
      <c r="A66" s="172"/>
      <c r="I66" s="181"/>
      <c r="J66" s="181"/>
      <c r="K66" s="181"/>
      <c r="L66" s="181"/>
      <c r="M66" s="181"/>
      <c r="N66" s="181"/>
      <c r="O66" s="182"/>
    </row>
    <row r="67" spans="1:15" ht="15.75" thickBot="1" x14ac:dyDescent="0.25">
      <c r="A67" s="194"/>
      <c r="B67" s="188"/>
      <c r="C67" s="188"/>
      <c r="D67" s="188"/>
      <c r="E67" s="195" t="s">
        <v>13</v>
      </c>
      <c r="F67" s="196"/>
      <c r="G67" s="196"/>
      <c r="H67" s="196"/>
      <c r="I67" s="197">
        <f t="shared" ref="I67:O67" si="14">I35+I65</f>
        <v>0</v>
      </c>
      <c r="J67" s="197">
        <f t="shared" si="14"/>
        <v>0</v>
      </c>
      <c r="K67" s="197">
        <f t="shared" si="14"/>
        <v>0</v>
      </c>
      <c r="L67" s="197">
        <f t="shared" si="14"/>
        <v>0</v>
      </c>
      <c r="M67" s="197">
        <f t="shared" si="14"/>
        <v>0</v>
      </c>
      <c r="N67" s="197">
        <f t="shared" si="14"/>
        <v>0</v>
      </c>
      <c r="O67" s="198">
        <f t="shared" si="14"/>
        <v>0</v>
      </c>
    </row>
    <row r="68" spans="1:15" x14ac:dyDescent="0.2">
      <c r="A68" s="189"/>
      <c r="B68" s="175"/>
      <c r="C68" s="175"/>
      <c r="D68" s="175"/>
      <c r="E68" s="175"/>
      <c r="F68" s="175"/>
      <c r="G68" s="175"/>
      <c r="H68" s="175"/>
      <c r="I68" s="175"/>
      <c r="J68" s="175"/>
      <c r="K68" s="175"/>
      <c r="L68" s="175"/>
      <c r="M68" s="175"/>
      <c r="N68" s="175"/>
      <c r="O68" s="176"/>
    </row>
    <row r="69" spans="1:15" x14ac:dyDescent="0.2">
      <c r="A69" s="199" t="s">
        <v>186</v>
      </c>
      <c r="I69" s="236" t="s">
        <v>175</v>
      </c>
      <c r="J69" s="236" t="s">
        <v>176</v>
      </c>
      <c r="K69" s="236" t="s">
        <v>177</v>
      </c>
      <c r="L69" s="236" t="s">
        <v>178</v>
      </c>
      <c r="M69" s="236" t="s">
        <v>179</v>
      </c>
      <c r="N69" s="236" t="s">
        <v>180</v>
      </c>
      <c r="O69" s="237" t="s">
        <v>181</v>
      </c>
    </row>
    <row r="70" spans="1:15" x14ac:dyDescent="0.2">
      <c r="A70" s="180"/>
      <c r="B70" s="22" t="s">
        <v>28</v>
      </c>
      <c r="I70" s="200">
        <f>'NSF FY 23-24'!O52</f>
        <v>0</v>
      </c>
      <c r="J70" s="200">
        <f>'NSF FY 24-25'!O52</f>
        <v>0</v>
      </c>
      <c r="K70" s="200">
        <f>'NSF FY 25-26'!O52</f>
        <v>0</v>
      </c>
      <c r="L70" s="200">
        <f>'NSF FY 26-27'!O52</f>
        <v>0</v>
      </c>
      <c r="M70" s="200">
        <f>'NSF FY 27-28'!O52</f>
        <v>0</v>
      </c>
      <c r="N70" s="200">
        <f>'NSF FY 28-29'!O52</f>
        <v>0</v>
      </c>
      <c r="O70" s="201">
        <f>SUM(I70:N70)</f>
        <v>0</v>
      </c>
    </row>
    <row r="71" spans="1:15" x14ac:dyDescent="0.2">
      <c r="A71" s="177"/>
      <c r="B71" s="24" t="s">
        <v>32</v>
      </c>
      <c r="C71" s="5"/>
      <c r="D71" s="5"/>
      <c r="E71" s="5"/>
      <c r="F71" s="5"/>
      <c r="G71" s="5"/>
      <c r="H71" s="5"/>
      <c r="I71" s="202">
        <f>'NSF FY 23-24'!O53</f>
        <v>0</v>
      </c>
      <c r="J71" s="202">
        <f>'NSF FY 24-25'!O53</f>
        <v>0</v>
      </c>
      <c r="K71" s="202">
        <f>'NSF FY 25-26'!O53</f>
        <v>0</v>
      </c>
      <c r="L71" s="202">
        <f>'NSF FY 26-27'!O53</f>
        <v>0</v>
      </c>
      <c r="M71" s="202">
        <f>'NSF FY 27-28'!O53</f>
        <v>0</v>
      </c>
      <c r="N71" s="202">
        <f>'NSF FY 28-29'!O53</f>
        <v>0</v>
      </c>
      <c r="O71" s="203">
        <f>SUM(I71:N71)</f>
        <v>0</v>
      </c>
    </row>
    <row r="72" spans="1:15" ht="15.75" thickBot="1" x14ac:dyDescent="0.25">
      <c r="A72" s="187"/>
      <c r="B72" s="188"/>
      <c r="C72" s="188"/>
      <c r="D72" s="188"/>
      <c r="E72" s="204"/>
      <c r="F72" s="188"/>
      <c r="G72" s="282" t="s">
        <v>187</v>
      </c>
      <c r="H72" s="283"/>
      <c r="I72" s="242">
        <f>SUM(I70:I71)</f>
        <v>0</v>
      </c>
      <c r="J72" s="242">
        <f>SUM(J70:J71)</f>
        <v>0</v>
      </c>
      <c r="K72" s="242">
        <f t="shared" ref="K72:N72" si="15">SUM(K70:K71)</f>
        <v>0</v>
      </c>
      <c r="L72" s="242">
        <f t="shared" si="15"/>
        <v>0</v>
      </c>
      <c r="M72" s="242">
        <f t="shared" si="15"/>
        <v>0</v>
      </c>
      <c r="N72" s="242">
        <f t="shared" si="15"/>
        <v>0</v>
      </c>
      <c r="O72" s="243">
        <f>SUM(O70:O71)</f>
        <v>0</v>
      </c>
    </row>
    <row r="73" spans="1:15" x14ac:dyDescent="0.2">
      <c r="A73" s="189"/>
      <c r="B73" s="175"/>
      <c r="C73" s="175"/>
      <c r="D73" s="175"/>
      <c r="E73" s="175"/>
      <c r="F73" s="175"/>
      <c r="G73" s="175"/>
      <c r="H73" s="175"/>
      <c r="I73" s="205"/>
      <c r="J73" s="205"/>
      <c r="K73" s="205"/>
      <c r="L73" s="205"/>
      <c r="M73" s="205"/>
      <c r="N73" s="205"/>
      <c r="O73" s="206"/>
    </row>
    <row r="74" spans="1:15" x14ac:dyDescent="0.2">
      <c r="A74" s="199" t="s">
        <v>188</v>
      </c>
      <c r="I74" s="200"/>
      <c r="J74" s="200"/>
      <c r="K74" s="200"/>
      <c r="L74" s="200"/>
      <c r="M74" s="200"/>
      <c r="N74" s="200"/>
      <c r="O74" s="201"/>
    </row>
    <row r="75" spans="1:15" x14ac:dyDescent="0.2">
      <c r="A75" s="180">
        <v>1</v>
      </c>
      <c r="B75" s="2" t="s">
        <v>214</v>
      </c>
      <c r="I75" s="200">
        <f>'NSF FY 23-24'!O43</f>
        <v>0</v>
      </c>
      <c r="J75" s="200">
        <f>'NSF FY 24-25'!O43</f>
        <v>0</v>
      </c>
      <c r="K75" s="200">
        <f>'NSF FY 25-26'!O43</f>
        <v>0</v>
      </c>
      <c r="L75" s="200">
        <f>'NSF FY 26-27'!O43</f>
        <v>0</v>
      </c>
      <c r="M75" s="200">
        <f>'NSF FY 27-28'!O43</f>
        <v>0</v>
      </c>
      <c r="N75" s="200">
        <f>'NSF FY 28-29'!O43</f>
        <v>0</v>
      </c>
      <c r="O75" s="201">
        <f>SUM(I75:N75)</f>
        <v>0</v>
      </c>
    </row>
    <row r="76" spans="1:15" x14ac:dyDescent="0.2">
      <c r="A76" s="180">
        <v>2</v>
      </c>
      <c r="B76" s="2" t="s">
        <v>214</v>
      </c>
      <c r="I76" s="200">
        <f>'NSF FY 23-24'!O44</f>
        <v>0</v>
      </c>
      <c r="J76" s="200">
        <f>'NSF FY 24-25'!O44</f>
        <v>0</v>
      </c>
      <c r="K76" s="200">
        <f>'NSF FY 25-26'!O44</f>
        <v>0</v>
      </c>
      <c r="L76" s="200">
        <f>'NSF FY 26-27'!O44</f>
        <v>0</v>
      </c>
      <c r="M76" s="200">
        <f>'NSF FY 27-28'!O44</f>
        <v>0</v>
      </c>
      <c r="N76" s="200">
        <f>'NSF FY 28-29'!O44</f>
        <v>0</v>
      </c>
      <c r="O76" s="201">
        <f t="shared" ref="O76:O79" si="16">SUM(I76:N76)</f>
        <v>0</v>
      </c>
    </row>
    <row r="77" spans="1:15" x14ac:dyDescent="0.2">
      <c r="A77" s="180">
        <v>3</v>
      </c>
      <c r="B77" s="2" t="s">
        <v>214</v>
      </c>
      <c r="I77" s="200">
        <f>'NSF FY 23-24'!O45</f>
        <v>0</v>
      </c>
      <c r="J77" s="200">
        <f>'NSF FY 24-25'!O45</f>
        <v>0</v>
      </c>
      <c r="K77" s="200">
        <f>'NSF FY 25-26'!O45</f>
        <v>0</v>
      </c>
      <c r="L77" s="200">
        <f>'NSF FY 26-27'!O45</f>
        <v>0</v>
      </c>
      <c r="M77" s="200">
        <f>'NSF FY 27-28'!O45</f>
        <v>0</v>
      </c>
      <c r="N77" s="200">
        <f>'NSF FY 28-29'!O45</f>
        <v>0</v>
      </c>
      <c r="O77" s="201">
        <f t="shared" si="16"/>
        <v>0</v>
      </c>
    </row>
    <row r="78" spans="1:15" x14ac:dyDescent="0.2">
      <c r="A78" s="180">
        <v>4</v>
      </c>
      <c r="B78" s="2" t="s">
        <v>214</v>
      </c>
      <c r="I78" s="200">
        <f>'NSF FY 23-24'!O46</f>
        <v>0</v>
      </c>
      <c r="J78" s="200">
        <f>'NSF FY 24-25'!O46</f>
        <v>0</v>
      </c>
      <c r="K78" s="200">
        <f>'NSF FY 25-26'!O46</f>
        <v>0</v>
      </c>
      <c r="L78" s="200">
        <f>'NSF FY 26-27'!O46</f>
        <v>0</v>
      </c>
      <c r="M78" s="200">
        <f>'NSF FY 27-28'!O46</f>
        <v>0</v>
      </c>
      <c r="N78" s="200">
        <f>'NSF FY 28-29'!O46</f>
        <v>0</v>
      </c>
      <c r="O78" s="201">
        <f t="shared" si="16"/>
        <v>0</v>
      </c>
    </row>
    <row r="79" spans="1:15" x14ac:dyDescent="0.2">
      <c r="A79" s="180">
        <v>5</v>
      </c>
      <c r="B79" s="2" t="s">
        <v>214</v>
      </c>
      <c r="E79" s="5"/>
      <c r="I79" s="202">
        <f>'NSF FY 23-24'!O47</f>
        <v>0</v>
      </c>
      <c r="J79" s="202">
        <f>'NSF FY 24-25'!O47</f>
        <v>0</v>
      </c>
      <c r="K79" s="202">
        <f>'NSF FY 25-26'!O47</f>
        <v>0</v>
      </c>
      <c r="L79" s="202">
        <f>'NSF FY 26-27'!O47</f>
        <v>0</v>
      </c>
      <c r="M79" s="202">
        <f>'NSF FY 27-28'!O47</f>
        <v>0</v>
      </c>
      <c r="N79" s="202">
        <f>'NSF FY 28-29'!O47</f>
        <v>0</v>
      </c>
      <c r="O79" s="203">
        <f t="shared" si="16"/>
        <v>0</v>
      </c>
    </row>
    <row r="80" spans="1:15" ht="15.75" thickBot="1" x14ac:dyDescent="0.25">
      <c r="A80" s="207"/>
      <c r="B80" s="208"/>
      <c r="C80" s="208"/>
      <c r="D80" s="208"/>
      <c r="E80" s="188"/>
      <c r="F80" s="282" t="s">
        <v>189</v>
      </c>
      <c r="G80" s="283"/>
      <c r="H80" s="283"/>
      <c r="I80" s="244">
        <f>SUM(I75:I79)</f>
        <v>0</v>
      </c>
      <c r="J80" s="244">
        <f t="shared" ref="J80:O80" si="17">SUM(J75:J79)</f>
        <v>0</v>
      </c>
      <c r="K80" s="244">
        <f t="shared" si="17"/>
        <v>0</v>
      </c>
      <c r="L80" s="244">
        <f t="shared" si="17"/>
        <v>0</v>
      </c>
      <c r="M80" s="244">
        <f t="shared" si="17"/>
        <v>0</v>
      </c>
      <c r="N80" s="244">
        <f t="shared" si="17"/>
        <v>0</v>
      </c>
      <c r="O80" s="245">
        <f t="shared" si="17"/>
        <v>0</v>
      </c>
    </row>
    <row r="81" spans="1:15" x14ac:dyDescent="0.2">
      <c r="A81" s="189"/>
      <c r="B81" s="175"/>
      <c r="C81" s="175"/>
      <c r="D81" s="175"/>
      <c r="E81" s="175"/>
      <c r="F81" s="175"/>
      <c r="G81" s="175"/>
      <c r="H81" s="175"/>
      <c r="I81" s="205"/>
      <c r="J81" s="205"/>
      <c r="K81" s="205"/>
      <c r="L81" s="205"/>
      <c r="M81" s="205"/>
      <c r="N81" s="205"/>
      <c r="O81" s="206"/>
    </row>
    <row r="82" spans="1:15" x14ac:dyDescent="0.2">
      <c r="A82" s="199" t="s">
        <v>190</v>
      </c>
      <c r="E82" s="5"/>
      <c r="I82" s="200"/>
      <c r="J82" s="200"/>
      <c r="K82" s="200"/>
      <c r="L82" s="200"/>
      <c r="M82" s="200"/>
      <c r="N82" s="200"/>
      <c r="O82" s="201"/>
    </row>
    <row r="83" spans="1:15" x14ac:dyDescent="0.2">
      <c r="A83" s="209"/>
      <c r="B83" s="210"/>
      <c r="C83" s="210"/>
      <c r="D83" s="210"/>
      <c r="E83" s="285" t="s">
        <v>191</v>
      </c>
      <c r="F83" s="286"/>
      <c r="G83" s="286"/>
      <c r="H83" s="286"/>
      <c r="I83" s="246">
        <f>'NSF FY 23-24'!O70</f>
        <v>0</v>
      </c>
      <c r="J83" s="246">
        <f>'NSF FY 24-25'!O70</f>
        <v>0</v>
      </c>
      <c r="K83" s="246">
        <f>'NSF FY 25-26'!O70</f>
        <v>0</v>
      </c>
      <c r="L83" s="246">
        <f>'NSF FY 26-27'!O70</f>
        <v>0</v>
      </c>
      <c r="M83" s="246">
        <f>'NSF FY 27-28'!O70</f>
        <v>0</v>
      </c>
      <c r="N83" s="246">
        <f>'NSF FY 28-29'!O70</f>
        <v>0</v>
      </c>
      <c r="O83" s="247">
        <f>SUM(I83:N83)</f>
        <v>0</v>
      </c>
    </row>
    <row r="84" spans="1:15" x14ac:dyDescent="0.2">
      <c r="A84" s="172"/>
      <c r="I84" s="200"/>
      <c r="J84" s="200"/>
      <c r="K84" s="200"/>
      <c r="L84" s="200"/>
      <c r="M84" s="200"/>
      <c r="N84" s="200"/>
      <c r="O84" s="201"/>
    </row>
    <row r="85" spans="1:15" x14ac:dyDescent="0.2">
      <c r="A85" s="199" t="s">
        <v>192</v>
      </c>
      <c r="I85" s="200"/>
      <c r="J85" s="200"/>
      <c r="K85" s="200"/>
      <c r="L85" s="200"/>
      <c r="M85" s="200"/>
      <c r="N85" s="200"/>
      <c r="O85" s="201"/>
    </row>
    <row r="86" spans="1:15" x14ac:dyDescent="0.2">
      <c r="A86" s="180" t="s">
        <v>128</v>
      </c>
      <c r="B86" s="22"/>
      <c r="I86" s="200">
        <f>'NSF FY 23-24'!O73</f>
        <v>0</v>
      </c>
      <c r="J86" s="200">
        <f>'NSF FY 24-25'!O73</f>
        <v>0</v>
      </c>
      <c r="K86" s="200">
        <f>'NSF FY 25-26'!O73</f>
        <v>0</v>
      </c>
      <c r="L86" s="200">
        <f>'NSF FY 26-27'!O73</f>
        <v>0</v>
      </c>
      <c r="M86" s="200">
        <f>'NSF FY 27-28'!O73</f>
        <v>0</v>
      </c>
      <c r="N86" s="200">
        <f>'NSF FY 28-29'!O73</f>
        <v>0</v>
      </c>
      <c r="O86" s="201">
        <f>SUM(I86:N86)</f>
        <v>0</v>
      </c>
    </row>
    <row r="87" spans="1:15" x14ac:dyDescent="0.2">
      <c r="A87" s="180" t="s">
        <v>130</v>
      </c>
      <c r="B87" s="22"/>
      <c r="I87" s="200">
        <f>'NSF FY 23-24'!O74</f>
        <v>0</v>
      </c>
      <c r="J87" s="200">
        <f>'NSF FY 24-25'!O74</f>
        <v>0</v>
      </c>
      <c r="K87" s="200">
        <f>'NSF FY 25-26'!O74</f>
        <v>0</v>
      </c>
      <c r="L87" s="200">
        <f>'NSF FY 26-27'!O74</f>
        <v>0</v>
      </c>
      <c r="M87" s="200">
        <f>'NSF FY 27-28'!O74</f>
        <v>0</v>
      </c>
      <c r="N87" s="200">
        <f>'NSF FY 28-29'!O74</f>
        <v>0</v>
      </c>
      <c r="O87" s="201">
        <f t="shared" ref="O87:O88" si="18">SUM(I87:N87)</f>
        <v>0</v>
      </c>
    </row>
    <row r="88" spans="1:15" x14ac:dyDescent="0.2">
      <c r="A88" s="177" t="s">
        <v>131</v>
      </c>
      <c r="B88" s="24"/>
      <c r="C88" s="5"/>
      <c r="D88" s="5"/>
      <c r="E88" s="5"/>
      <c r="F88" s="5"/>
      <c r="G88" s="5"/>
      <c r="H88" s="5"/>
      <c r="I88" s="202">
        <f>'NSF FY 23-24'!O75</f>
        <v>0</v>
      </c>
      <c r="J88" s="202">
        <f>'NSF FY 24-25'!O75</f>
        <v>0</v>
      </c>
      <c r="K88" s="202">
        <f>'NSF FY 25-26'!O75</f>
        <v>0</v>
      </c>
      <c r="L88" s="202">
        <f>'NSF FY 26-27'!O75</f>
        <v>0</v>
      </c>
      <c r="M88" s="202">
        <f>'NSF FY 27-28'!O75</f>
        <v>0</v>
      </c>
      <c r="N88" s="202">
        <f>'NSF FY 28-29'!O75</f>
        <v>0</v>
      </c>
      <c r="O88" s="203">
        <f t="shared" si="18"/>
        <v>0</v>
      </c>
    </row>
    <row r="89" spans="1:15" ht="15.75" thickBot="1" x14ac:dyDescent="0.25">
      <c r="A89" s="187"/>
      <c r="B89" s="188"/>
      <c r="C89" s="188"/>
      <c r="D89" s="188"/>
      <c r="E89" s="204"/>
      <c r="F89" s="282" t="s">
        <v>193</v>
      </c>
      <c r="G89" s="287"/>
      <c r="H89" s="287"/>
      <c r="I89" s="242">
        <f>SUM(I86:I88)</f>
        <v>0</v>
      </c>
      <c r="J89" s="242">
        <f>SUM(J86:J88)</f>
        <v>0</v>
      </c>
      <c r="K89" s="242">
        <f t="shared" ref="K89:L89" si="19">SUM(K86:K88)</f>
        <v>0</v>
      </c>
      <c r="L89" s="242">
        <f t="shared" si="19"/>
        <v>0</v>
      </c>
      <c r="M89" s="242">
        <f>SUM(M86:M88)</f>
        <v>0</v>
      </c>
      <c r="N89" s="242">
        <f>SUM(N86:N88)</f>
        <v>0</v>
      </c>
      <c r="O89" s="243">
        <f>SUM(O86:O88)</f>
        <v>0</v>
      </c>
    </row>
    <row r="90" spans="1:15" x14ac:dyDescent="0.2">
      <c r="A90" s="172"/>
      <c r="E90" s="26"/>
      <c r="F90" s="211"/>
      <c r="I90" s="212"/>
      <c r="J90" s="212"/>
      <c r="K90" s="212"/>
      <c r="L90" s="212"/>
      <c r="M90" s="212"/>
      <c r="N90" s="212"/>
      <c r="O90" s="213"/>
    </row>
    <row r="91" spans="1:15" x14ac:dyDescent="0.2">
      <c r="A91" s="214" t="s">
        <v>213</v>
      </c>
      <c r="B91" s="5"/>
      <c r="C91" s="5"/>
      <c r="D91" s="5"/>
      <c r="E91" s="215"/>
      <c r="F91" s="216"/>
      <c r="G91" s="5"/>
      <c r="H91" s="5"/>
      <c r="I91" s="217"/>
      <c r="J91" s="217"/>
      <c r="K91" s="217"/>
      <c r="L91" s="217"/>
      <c r="M91" s="217"/>
      <c r="N91" s="217"/>
      <c r="O91" s="218"/>
    </row>
    <row r="92" spans="1:15" x14ac:dyDescent="0.2">
      <c r="A92" s="172"/>
      <c r="C92" s="248" t="str">
        <f>'NSF FY 24-25'!B63</f>
        <v>TOTAL PARTICIPANT/TRAINEE COSTS  NSF</v>
      </c>
      <c r="D92" s="86"/>
      <c r="E92" s="86"/>
      <c r="F92" s="249"/>
      <c r="G92" s="86"/>
      <c r="H92" s="86"/>
      <c r="I92" s="250">
        <f>'NSF FY 23-24'!O63</f>
        <v>0</v>
      </c>
      <c r="J92" s="250">
        <f>'NSF FY 24-25'!O63</f>
        <v>0</v>
      </c>
      <c r="K92" s="250">
        <f>'NSF FY 25-26'!O63</f>
        <v>0</v>
      </c>
      <c r="L92" s="250">
        <f>'NSF FY 26-27'!O63</f>
        <v>0</v>
      </c>
      <c r="M92" s="250">
        <f>'NSF FY 27-28'!O63</f>
        <v>0</v>
      </c>
      <c r="N92" s="250">
        <f>'NSF FY 28-29'!O63</f>
        <v>0</v>
      </c>
      <c r="O92" s="251">
        <f>SUM(I92:N92)</f>
        <v>0</v>
      </c>
    </row>
    <row r="93" spans="1:15" ht="15.75" thickBot="1" x14ac:dyDescent="0.25">
      <c r="A93" s="172"/>
      <c r="E93" s="26"/>
      <c r="F93" s="211"/>
      <c r="I93" s="212"/>
      <c r="J93" s="212"/>
      <c r="K93" s="212"/>
      <c r="L93" s="212"/>
      <c r="M93" s="212"/>
      <c r="N93" s="212"/>
      <c r="O93" s="213"/>
    </row>
    <row r="94" spans="1:15" x14ac:dyDescent="0.2">
      <c r="A94" s="189"/>
      <c r="B94" s="175"/>
      <c r="C94" s="175"/>
      <c r="D94" s="175"/>
      <c r="E94" s="175"/>
      <c r="F94" s="175"/>
      <c r="G94" s="175"/>
      <c r="H94" s="175"/>
      <c r="I94" s="205"/>
      <c r="J94" s="205"/>
      <c r="K94" s="205"/>
      <c r="L94" s="205"/>
      <c r="M94" s="205"/>
      <c r="N94" s="205"/>
      <c r="O94" s="206"/>
    </row>
    <row r="95" spans="1:15" x14ac:dyDescent="0.2">
      <c r="A95" s="199" t="s">
        <v>22</v>
      </c>
      <c r="E95" s="5"/>
      <c r="I95" s="200"/>
      <c r="J95" s="200"/>
      <c r="K95" s="200"/>
      <c r="L95" s="200"/>
      <c r="M95" s="200"/>
      <c r="N95" s="200"/>
      <c r="O95" s="201"/>
    </row>
    <row r="96" spans="1:15" ht="15.75" thickBot="1" x14ac:dyDescent="0.25">
      <c r="A96" s="207"/>
      <c r="B96" s="208"/>
      <c r="C96" s="208"/>
      <c r="D96" s="208"/>
      <c r="E96" s="219"/>
      <c r="F96" s="220"/>
      <c r="G96" s="282" t="s">
        <v>194</v>
      </c>
      <c r="H96" s="282"/>
      <c r="I96" s="244">
        <f>'NSF FY 23-24'!O71+'NSF FY 23-24'!O72+'NSF FY 23-24'!O76+'NSF FY 23-24'!O77</f>
        <v>0</v>
      </c>
      <c r="J96" s="244">
        <f>'NSF FY 24-25'!O71+'NSF FY 24-25'!O72+'NSF FY 24-25'!O76+'NSF FY 24-25'!O77</f>
        <v>0</v>
      </c>
      <c r="K96" s="244">
        <f>'NSF FY 25-26'!O71+'NSF FY 25-26'!O72+'NSF FY 25-26'!O76+'NSF FY 25-26'!O77</f>
        <v>0</v>
      </c>
      <c r="L96" s="244">
        <f>'NSF FY 26-27'!O71+'NSF FY 26-27'!O72+'NSF FY 26-27'!O76+'NSF FY 26-27'!O77</f>
        <v>0</v>
      </c>
      <c r="M96" s="244">
        <f>'NSF FY 27-28'!O71+'NSF FY 27-28'!O72+'NSF FY 27-28'!O76+'NSF FY 27-28'!O77</f>
        <v>0</v>
      </c>
      <c r="N96" s="244">
        <f>'NSF FY 28-29'!O71+'NSF FY 28-29'!O72+'NSF FY 28-29'!O76+'NSF FY 28-29'!O77</f>
        <v>0</v>
      </c>
      <c r="O96" s="245">
        <f>SUM(I96:N96)</f>
        <v>0</v>
      </c>
    </row>
    <row r="97" spans="1:15" x14ac:dyDescent="0.2">
      <c r="I97" s="221"/>
      <c r="J97" s="221"/>
      <c r="K97" s="221"/>
      <c r="L97" s="221"/>
      <c r="M97" s="221"/>
      <c r="N97" s="221"/>
      <c r="O97" s="222"/>
    </row>
    <row r="98" spans="1:15" x14ac:dyDescent="0.2">
      <c r="I98" s="221"/>
      <c r="J98" s="221"/>
      <c r="K98" s="221"/>
      <c r="L98" s="221"/>
      <c r="M98" s="221"/>
      <c r="N98" s="221"/>
      <c r="O98" s="222"/>
    </row>
    <row r="99" spans="1:15" x14ac:dyDescent="0.2">
      <c r="E99" s="288" t="s">
        <v>195</v>
      </c>
      <c r="F99" s="289"/>
      <c r="G99" s="289"/>
      <c r="H99" s="289"/>
      <c r="I99" s="253">
        <f>I35+I65+I72+I80+I83+I89+I96+I92</f>
        <v>0</v>
      </c>
      <c r="J99" s="253">
        <f t="shared" ref="J99:M99" si="20">J35+J65+J72+J80+J83+J89+J96+J92</f>
        <v>0</v>
      </c>
      <c r="K99" s="253">
        <f t="shared" si="20"/>
        <v>0</v>
      </c>
      <c r="L99" s="253">
        <f t="shared" si="20"/>
        <v>0</v>
      </c>
      <c r="M99" s="253">
        <f t="shared" si="20"/>
        <v>0</v>
      </c>
      <c r="N99" s="253">
        <f>N35+N65+N72+N80+N83+N89+N96+N92</f>
        <v>0</v>
      </c>
      <c r="O99" s="254">
        <f>O35+O65+O72+O80+O83+O89+O96+O92</f>
        <v>0</v>
      </c>
    </row>
    <row r="100" spans="1:15" x14ac:dyDescent="0.2">
      <c r="E100" s="290" t="s">
        <v>196</v>
      </c>
      <c r="F100" s="291"/>
      <c r="G100" s="291"/>
      <c r="H100" s="291"/>
      <c r="I100" s="255">
        <f>'NSF FY 23-24'!O83</f>
        <v>0</v>
      </c>
      <c r="J100" s="255">
        <f>'NSF FY 24-25'!O83</f>
        <v>0</v>
      </c>
      <c r="K100" s="255">
        <f>'NSF FY 25-26'!O83</f>
        <v>0</v>
      </c>
      <c r="L100" s="255">
        <f>'NSF FY 26-27'!O83</f>
        <v>0</v>
      </c>
      <c r="M100" s="255">
        <f>'NSF FY 27-28'!O83</f>
        <v>0</v>
      </c>
      <c r="N100" s="255">
        <f>'NSF FY 28-29'!O83</f>
        <v>0</v>
      </c>
      <c r="O100" s="234">
        <f>'NSF FY 23-24'!O83+'NSF FY 24-25'!O83+'NSF FY 25-26'!O83+'NSF FY 26-27'!O83+'NSF FY 27-28'!O83+'NSF FY 28-29'!O83</f>
        <v>0</v>
      </c>
    </row>
    <row r="101" spans="1:15" ht="15.75" thickBot="1" x14ac:dyDescent="0.25">
      <c r="E101" s="252"/>
      <c r="F101" s="284" t="s">
        <v>197</v>
      </c>
      <c r="G101" s="284"/>
      <c r="H101" s="284"/>
      <c r="I101" s="256">
        <f>I99+I100</f>
        <v>0</v>
      </c>
      <c r="J101" s="256">
        <f t="shared" ref="J101:N101" si="21">J99+J100</f>
        <v>0</v>
      </c>
      <c r="K101" s="256">
        <f t="shared" si="21"/>
        <v>0</v>
      </c>
      <c r="L101" s="256">
        <f t="shared" si="21"/>
        <v>0</v>
      </c>
      <c r="M101" s="256">
        <f t="shared" si="21"/>
        <v>0</v>
      </c>
      <c r="N101" s="256">
        <f t="shared" si="21"/>
        <v>0</v>
      </c>
      <c r="O101" s="256">
        <f>O99+O100</f>
        <v>0</v>
      </c>
    </row>
    <row r="102" spans="1:15" ht="15.75" thickTop="1" x14ac:dyDescent="0.2"/>
    <row r="103" spans="1:15" x14ac:dyDescent="0.2">
      <c r="O103" s="257"/>
    </row>
    <row r="104" spans="1:15" x14ac:dyDescent="0.2">
      <c r="A104" s="22" t="s">
        <v>34</v>
      </c>
      <c r="B104" s="68">
        <v>0.38</v>
      </c>
      <c r="C104" s="9"/>
      <c r="O104" s="257"/>
    </row>
    <row r="105" spans="1:15" x14ac:dyDescent="0.2">
      <c r="A105" s="2" t="s">
        <v>35</v>
      </c>
      <c r="B105" s="70">
        <f>'NSF FY 23-24'!M83+'NSF FY 24-25'!L83+'NSF FY 25-26'!M83+'NSF FY 26-27'!M83+'NSF FY 27-28'!M83+'NSF FY 28-29'!M83</f>
        <v>0</v>
      </c>
      <c r="O105" s="257"/>
    </row>
  </sheetData>
  <sheetProtection algorithmName="SHA-512" hashValue="TMjgmsGBEi93czV1Yl5L3PyvOxkjxWVWkNau0FKah2G3L+vn/T2PLEwnNdH5ZOnz2EqGaAomRjn+f0YeEc6VDw==" saltValue="O7QNy0zoI15eFZs8HiCYmw==" spinCount="100000" sheet="1" objects="1" scenarios="1"/>
  <mergeCells count="11">
    <mergeCell ref="F101:H101"/>
    <mergeCell ref="E83:H83"/>
    <mergeCell ref="F89:H89"/>
    <mergeCell ref="G96:H96"/>
    <mergeCell ref="E99:H99"/>
    <mergeCell ref="E100:H100"/>
    <mergeCell ref="A2:H2"/>
    <mergeCell ref="F35:H35"/>
    <mergeCell ref="F65:H65"/>
    <mergeCell ref="G72:H72"/>
    <mergeCell ref="F80:H80"/>
  </mergeCells>
  <pageMargins left="0.45" right="0.45" top="0" bottom="0" header="0.3" footer="0.3"/>
  <pageSetup scale="40" orientation="portrait" horizontalDpi="300" verticalDpi="300" r:id="rId1"/>
  <headerFooter>
    <oddFooter>&amp;CPage 1&amp;Rversion  07/2023</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AB59"/>
  <sheetViews>
    <sheetView topLeftCell="A41" zoomScale="80" zoomScaleNormal="80" zoomScalePageLayoutView="110" workbookViewId="0">
      <selection activeCell="B59" sqref="B59:Q59"/>
    </sheetView>
  </sheetViews>
  <sheetFormatPr defaultColWidth="8.85546875" defaultRowHeight="15" x14ac:dyDescent="0.2"/>
  <cols>
    <col min="1" max="1" width="14.140625" style="98" customWidth="1"/>
    <col min="2" max="2" width="20.7109375" style="98" customWidth="1"/>
    <col min="3" max="3" width="10.42578125" style="98" bestFit="1" customWidth="1"/>
    <col min="4" max="4" width="8.85546875" style="98"/>
    <col min="5" max="5" width="13.7109375" style="98" customWidth="1"/>
    <col min="6" max="6" width="8.85546875" style="98"/>
    <col min="7" max="7" width="20.7109375" style="98" customWidth="1"/>
    <col min="8" max="9" width="8.85546875" style="98"/>
    <col min="10" max="10" width="13.7109375" style="98" customWidth="1"/>
    <col min="11" max="11" width="8.85546875" style="98"/>
    <col min="12" max="12" width="20.7109375" style="98" customWidth="1"/>
    <col min="13" max="14" width="8.85546875" style="98"/>
    <col min="15" max="15" width="13.7109375" style="98" customWidth="1"/>
    <col min="16" max="16" width="8.85546875" style="98"/>
    <col min="17" max="17" width="20.7109375" style="98" customWidth="1"/>
    <col min="18" max="19" width="8.85546875" style="98"/>
    <col min="20" max="20" width="13.7109375" style="98" customWidth="1"/>
    <col min="21" max="21" width="5.85546875" style="98" customWidth="1"/>
    <col min="22" max="22" width="15.140625" style="98" customWidth="1"/>
    <col min="23" max="28" width="13.7109375" style="98" customWidth="1"/>
    <col min="29" max="16384" width="8.85546875" style="98"/>
  </cols>
  <sheetData>
    <row r="1" spans="1:28" ht="15.6" customHeight="1" x14ac:dyDescent="0.2">
      <c r="A1" s="313" t="s">
        <v>68</v>
      </c>
      <c r="B1" s="313"/>
      <c r="C1" s="313"/>
      <c r="D1" s="313"/>
      <c r="E1" s="313"/>
      <c r="F1" s="313"/>
      <c r="G1" s="313"/>
      <c r="H1" s="313"/>
      <c r="I1" s="313"/>
      <c r="J1" s="313"/>
      <c r="K1" s="313"/>
      <c r="L1" s="313"/>
    </row>
    <row r="2" spans="1:28" ht="14.45" customHeight="1" x14ac:dyDescent="0.2">
      <c r="A2" s="98" t="s">
        <v>69</v>
      </c>
      <c r="B2" s="69" t="s">
        <v>102</v>
      </c>
      <c r="C2" s="99"/>
      <c r="D2" s="99"/>
      <c r="E2" s="99"/>
      <c r="F2" s="99"/>
      <c r="G2" s="99"/>
      <c r="H2" s="99"/>
      <c r="I2" s="99"/>
      <c r="J2" s="99"/>
      <c r="K2" s="99"/>
      <c r="L2" s="99"/>
      <c r="M2" s="99"/>
      <c r="N2" s="99"/>
      <c r="O2" s="99"/>
      <c r="P2" s="99"/>
      <c r="Q2" s="99"/>
      <c r="R2" s="99"/>
      <c r="S2" s="99"/>
      <c r="T2" s="99"/>
    </row>
    <row r="3" spans="1:28" ht="9.6" customHeight="1" thickBot="1" x14ac:dyDescent="0.25"/>
    <row r="4" spans="1:28" ht="24" customHeight="1" thickBot="1" x14ac:dyDescent="0.25">
      <c r="A4" s="314" t="s">
        <v>129</v>
      </c>
      <c r="B4" s="315"/>
      <c r="C4" s="315"/>
      <c r="D4" s="315"/>
      <c r="E4" s="315"/>
      <c r="F4" s="315"/>
      <c r="G4" s="315"/>
      <c r="H4" s="315"/>
      <c r="I4" s="315"/>
      <c r="J4" s="315"/>
      <c r="K4" s="315"/>
      <c r="L4" s="315"/>
      <c r="M4" s="315"/>
      <c r="N4" s="315"/>
      <c r="O4" s="315"/>
      <c r="P4" s="315"/>
      <c r="Q4" s="316"/>
    </row>
    <row r="5" spans="1:28" ht="14.45" customHeight="1" x14ac:dyDescent="0.2">
      <c r="A5" s="100"/>
      <c r="B5" s="100"/>
      <c r="C5" s="100"/>
      <c r="D5" s="100"/>
      <c r="E5" s="100"/>
      <c r="F5" s="100"/>
      <c r="G5" s="100"/>
      <c r="H5" s="100"/>
      <c r="I5" s="100"/>
      <c r="J5" s="100"/>
      <c r="K5" s="100"/>
      <c r="L5" s="100"/>
      <c r="M5" s="100"/>
      <c r="N5" s="100"/>
      <c r="O5" s="100"/>
      <c r="P5" s="100"/>
      <c r="Q5" s="100"/>
    </row>
    <row r="6" spans="1:28" ht="14.45" customHeight="1" thickBot="1" x14ac:dyDescent="0.25">
      <c r="A6" s="98">
        <v>731000</v>
      </c>
      <c r="B6" s="98" t="s">
        <v>70</v>
      </c>
      <c r="G6" s="98" t="s">
        <v>70</v>
      </c>
      <c r="L6" s="98" t="s">
        <v>70</v>
      </c>
      <c r="Q6" s="98" t="s">
        <v>70</v>
      </c>
    </row>
    <row r="7" spans="1:28" ht="15" customHeight="1" x14ac:dyDescent="0.2">
      <c r="B7" s="317" t="s">
        <v>71</v>
      </c>
      <c r="C7" s="317"/>
      <c r="D7" s="317"/>
      <c r="E7" s="317"/>
      <c r="G7" s="317" t="s">
        <v>72</v>
      </c>
      <c r="H7" s="317"/>
      <c r="I7" s="317"/>
      <c r="J7" s="317"/>
      <c r="L7" s="317" t="s">
        <v>73</v>
      </c>
      <c r="M7" s="317"/>
      <c r="N7" s="317"/>
      <c r="O7" s="317"/>
      <c r="Q7" s="317" t="s">
        <v>74</v>
      </c>
      <c r="R7" s="317"/>
      <c r="S7" s="317"/>
      <c r="T7" s="317"/>
      <c r="V7" s="294" t="s">
        <v>119</v>
      </c>
      <c r="W7" s="295"/>
      <c r="X7" s="295"/>
      <c r="Y7" s="295"/>
      <c r="Z7" s="295"/>
      <c r="AA7" s="295"/>
      <c r="AB7" s="296"/>
    </row>
    <row r="8" spans="1:28" ht="15" customHeight="1" x14ac:dyDescent="0.2">
      <c r="B8" s="101" t="s">
        <v>75</v>
      </c>
      <c r="C8" s="310"/>
      <c r="D8" s="310"/>
      <c r="E8" s="310"/>
      <c r="G8" s="101" t="s">
        <v>75</v>
      </c>
      <c r="H8" s="310"/>
      <c r="I8" s="310"/>
      <c r="J8" s="310"/>
      <c r="L8" s="101" t="s">
        <v>75</v>
      </c>
      <c r="M8" s="310"/>
      <c r="N8" s="310"/>
      <c r="O8" s="310"/>
      <c r="Q8" s="101" t="s">
        <v>75</v>
      </c>
      <c r="R8" s="310"/>
      <c r="S8" s="310"/>
      <c r="T8" s="310"/>
      <c r="V8" s="297" t="s">
        <v>120</v>
      </c>
      <c r="W8" s="298"/>
      <c r="X8" s="298"/>
      <c r="Y8" s="298"/>
      <c r="Z8" s="298"/>
      <c r="AA8" s="298"/>
      <c r="AB8" s="299"/>
    </row>
    <row r="9" spans="1:28" ht="16.350000000000001" customHeight="1" x14ac:dyDescent="0.2">
      <c r="B9" s="101" t="s">
        <v>76</v>
      </c>
      <c r="C9" s="310"/>
      <c r="D9" s="310"/>
      <c r="E9" s="310"/>
      <c r="G9" s="101" t="s">
        <v>76</v>
      </c>
      <c r="H9" s="310"/>
      <c r="I9" s="310"/>
      <c r="J9" s="310"/>
      <c r="L9" s="101" t="s">
        <v>76</v>
      </c>
      <c r="M9" s="310"/>
      <c r="N9" s="310"/>
      <c r="O9" s="310"/>
      <c r="Q9" s="101" t="s">
        <v>76</v>
      </c>
      <c r="R9" s="310"/>
      <c r="S9" s="310"/>
      <c r="T9" s="310"/>
      <c r="V9" s="125"/>
      <c r="W9" s="117" t="s">
        <v>167</v>
      </c>
      <c r="X9" s="118" t="s">
        <v>170</v>
      </c>
      <c r="Y9" s="126" t="s">
        <v>221</v>
      </c>
      <c r="Z9" s="117" t="s">
        <v>222</v>
      </c>
      <c r="AA9" s="117" t="s">
        <v>223</v>
      </c>
      <c r="AB9" s="118" t="s">
        <v>224</v>
      </c>
    </row>
    <row r="10" spans="1:28" x14ac:dyDescent="0.2">
      <c r="B10" s="306" t="s">
        <v>77</v>
      </c>
      <c r="C10" s="307"/>
      <c r="D10" s="308"/>
      <c r="E10" s="102">
        <v>0</v>
      </c>
      <c r="G10" s="306" t="s">
        <v>77</v>
      </c>
      <c r="H10" s="307"/>
      <c r="I10" s="308"/>
      <c r="J10" s="102">
        <v>0</v>
      </c>
      <c r="L10" s="306" t="s">
        <v>77</v>
      </c>
      <c r="M10" s="307"/>
      <c r="N10" s="308"/>
      <c r="O10" s="102">
        <v>0</v>
      </c>
      <c r="Q10" s="306" t="s">
        <v>77</v>
      </c>
      <c r="R10" s="307"/>
      <c r="S10" s="308"/>
      <c r="T10" s="102">
        <v>0</v>
      </c>
      <c r="V10" s="119" t="s">
        <v>121</v>
      </c>
      <c r="W10" s="120">
        <v>0</v>
      </c>
      <c r="X10" s="140">
        <f t="shared" ref="X10:AB11" si="0">SUM((W10*0.05)+W10)</f>
        <v>0</v>
      </c>
      <c r="Y10" s="140">
        <f t="shared" si="0"/>
        <v>0</v>
      </c>
      <c r="Z10" s="140">
        <f t="shared" si="0"/>
        <v>0</v>
      </c>
      <c r="AA10" s="140">
        <f t="shared" si="0"/>
        <v>0</v>
      </c>
      <c r="AB10" s="141">
        <f t="shared" si="0"/>
        <v>0</v>
      </c>
    </row>
    <row r="11" spans="1:28" ht="17.45" customHeight="1" x14ac:dyDescent="0.2">
      <c r="B11" s="309" t="s">
        <v>78</v>
      </c>
      <c r="C11" s="101" t="s">
        <v>79</v>
      </c>
      <c r="D11" s="101" t="s">
        <v>80</v>
      </c>
      <c r="E11" s="103"/>
      <c r="G11" s="309" t="s">
        <v>78</v>
      </c>
      <c r="H11" s="101" t="s">
        <v>79</v>
      </c>
      <c r="I11" s="101" t="s">
        <v>80</v>
      </c>
      <c r="J11" s="103"/>
      <c r="L11" s="309" t="s">
        <v>78</v>
      </c>
      <c r="M11" s="101" t="s">
        <v>79</v>
      </c>
      <c r="N11" s="101" t="s">
        <v>80</v>
      </c>
      <c r="O11" s="103"/>
      <c r="Q11" s="309" t="s">
        <v>78</v>
      </c>
      <c r="R11" s="101" t="s">
        <v>79</v>
      </c>
      <c r="S11" s="101" t="s">
        <v>80</v>
      </c>
      <c r="T11" s="103"/>
      <c r="V11" s="121" t="s">
        <v>122</v>
      </c>
      <c r="W11" s="122">
        <v>0</v>
      </c>
      <c r="X11" s="142">
        <f t="shared" si="0"/>
        <v>0</v>
      </c>
      <c r="Y11" s="142">
        <f t="shared" si="0"/>
        <v>0</v>
      </c>
      <c r="Z11" s="142">
        <f t="shared" si="0"/>
        <v>0</v>
      </c>
      <c r="AA11" s="142">
        <f t="shared" si="0"/>
        <v>0</v>
      </c>
      <c r="AB11" s="143">
        <f t="shared" si="0"/>
        <v>0</v>
      </c>
    </row>
    <row r="12" spans="1:28" ht="15.75" thickBot="1" x14ac:dyDescent="0.25">
      <c r="B12" s="309"/>
      <c r="C12" s="104">
        <v>0</v>
      </c>
      <c r="D12" s="105">
        <v>0</v>
      </c>
      <c r="E12" s="106">
        <f>SUM(C12*D12)</f>
        <v>0</v>
      </c>
      <c r="G12" s="309"/>
      <c r="H12" s="104">
        <v>0</v>
      </c>
      <c r="I12" s="105">
        <v>0</v>
      </c>
      <c r="J12" s="106">
        <f>SUM(H12*I12)</f>
        <v>0</v>
      </c>
      <c r="L12" s="309"/>
      <c r="M12" s="104">
        <v>0</v>
      </c>
      <c r="N12" s="105">
        <v>0</v>
      </c>
      <c r="O12" s="106">
        <f>SUM(M12*N12)</f>
        <v>0</v>
      </c>
      <c r="Q12" s="309"/>
      <c r="R12" s="104">
        <v>0</v>
      </c>
      <c r="S12" s="105">
        <v>0</v>
      </c>
      <c r="T12" s="106">
        <f>SUM(R12*S12)</f>
        <v>0</v>
      </c>
      <c r="V12" s="123" t="s">
        <v>123</v>
      </c>
      <c r="W12" s="144">
        <f t="shared" ref="W12:AB12" si="1">SUM(W10:W11)</f>
        <v>0</v>
      </c>
      <c r="X12" s="144">
        <f t="shared" si="1"/>
        <v>0</v>
      </c>
      <c r="Y12" s="144">
        <f t="shared" si="1"/>
        <v>0</v>
      </c>
      <c r="Z12" s="144">
        <f t="shared" si="1"/>
        <v>0</v>
      </c>
      <c r="AA12" s="144">
        <f t="shared" si="1"/>
        <v>0</v>
      </c>
      <c r="AB12" s="145">
        <f t="shared" si="1"/>
        <v>0</v>
      </c>
    </row>
    <row r="13" spans="1:28" x14ac:dyDescent="0.2">
      <c r="B13" s="309" t="s">
        <v>81</v>
      </c>
      <c r="C13" s="101" t="s">
        <v>82</v>
      </c>
      <c r="D13" s="101" t="s">
        <v>83</v>
      </c>
      <c r="E13" s="107"/>
      <c r="G13" s="309" t="s">
        <v>81</v>
      </c>
      <c r="H13" s="101" t="s">
        <v>82</v>
      </c>
      <c r="I13" s="101" t="s">
        <v>83</v>
      </c>
      <c r="J13" s="107"/>
      <c r="L13" s="309" t="s">
        <v>81</v>
      </c>
      <c r="M13" s="101" t="s">
        <v>82</v>
      </c>
      <c r="N13" s="101" t="s">
        <v>83</v>
      </c>
      <c r="O13" s="107"/>
      <c r="Q13" s="309" t="s">
        <v>81</v>
      </c>
      <c r="R13" s="101" t="s">
        <v>82</v>
      </c>
      <c r="S13" s="101" t="s">
        <v>83</v>
      </c>
      <c r="T13" s="107"/>
    </row>
    <row r="14" spans="1:28" x14ac:dyDescent="0.2">
      <c r="B14" s="309"/>
      <c r="C14" s="104">
        <v>0</v>
      </c>
      <c r="D14" s="108">
        <v>0</v>
      </c>
      <c r="E14" s="106">
        <f>SUM(C14*D14)</f>
        <v>0</v>
      </c>
      <c r="G14" s="309"/>
      <c r="H14" s="104">
        <v>0</v>
      </c>
      <c r="I14" s="108">
        <v>0</v>
      </c>
      <c r="J14" s="106">
        <f>SUM(H14*I14)</f>
        <v>0</v>
      </c>
      <c r="L14" s="309"/>
      <c r="M14" s="104">
        <v>0</v>
      </c>
      <c r="N14" s="108">
        <v>0</v>
      </c>
      <c r="O14" s="106">
        <f>SUM(M14*N14)</f>
        <v>0</v>
      </c>
      <c r="Q14" s="309"/>
      <c r="R14" s="104">
        <v>0</v>
      </c>
      <c r="S14" s="108">
        <v>0</v>
      </c>
      <c r="T14" s="106">
        <f>SUM(R14*S14)</f>
        <v>0</v>
      </c>
    </row>
    <row r="15" spans="1:28" ht="30" customHeight="1" x14ac:dyDescent="0.2">
      <c r="B15" s="309" t="s">
        <v>84</v>
      </c>
      <c r="C15" s="101" t="s">
        <v>85</v>
      </c>
      <c r="D15" s="101" t="s">
        <v>86</v>
      </c>
      <c r="E15" s="107"/>
      <c r="G15" s="309" t="s">
        <v>84</v>
      </c>
      <c r="H15" s="101" t="s">
        <v>85</v>
      </c>
      <c r="I15" s="101" t="s">
        <v>86</v>
      </c>
      <c r="J15" s="107"/>
      <c r="L15" s="309" t="s">
        <v>84</v>
      </c>
      <c r="M15" s="101" t="s">
        <v>85</v>
      </c>
      <c r="N15" s="101" t="s">
        <v>86</v>
      </c>
      <c r="O15" s="107"/>
      <c r="Q15" s="309" t="s">
        <v>84</v>
      </c>
      <c r="R15" s="101" t="s">
        <v>85</v>
      </c>
      <c r="S15" s="101" t="s">
        <v>86</v>
      </c>
      <c r="T15" s="107"/>
    </row>
    <row r="16" spans="1:28" x14ac:dyDescent="0.2">
      <c r="B16" s="309"/>
      <c r="C16" s="104">
        <v>0</v>
      </c>
      <c r="D16" s="108">
        <v>0</v>
      </c>
      <c r="E16" s="106">
        <f>SUM(C16*D16)</f>
        <v>0</v>
      </c>
      <c r="G16" s="309"/>
      <c r="H16" s="104">
        <v>0</v>
      </c>
      <c r="I16" s="108">
        <v>0</v>
      </c>
      <c r="J16" s="106">
        <f>SUM(H16*I16)</f>
        <v>0</v>
      </c>
      <c r="L16" s="309"/>
      <c r="M16" s="104">
        <v>0</v>
      </c>
      <c r="N16" s="108">
        <v>0</v>
      </c>
      <c r="O16" s="106">
        <f>SUM(M16*N16)</f>
        <v>0</v>
      </c>
      <c r="Q16" s="309"/>
      <c r="R16" s="104">
        <v>0</v>
      </c>
      <c r="S16" s="108">
        <v>0</v>
      </c>
      <c r="T16" s="106">
        <f>SUM(R16*S16)</f>
        <v>0</v>
      </c>
    </row>
    <row r="17" spans="2:20" ht="15" customHeight="1" x14ac:dyDescent="0.2">
      <c r="B17" s="306" t="s">
        <v>87</v>
      </c>
      <c r="C17" s="307"/>
      <c r="D17" s="308"/>
      <c r="E17" s="102">
        <v>0</v>
      </c>
      <c r="G17" s="306" t="s">
        <v>87</v>
      </c>
      <c r="H17" s="307"/>
      <c r="I17" s="308"/>
      <c r="J17" s="102">
        <v>0</v>
      </c>
      <c r="L17" s="306" t="s">
        <v>87</v>
      </c>
      <c r="M17" s="307"/>
      <c r="N17" s="308"/>
      <c r="O17" s="102">
        <v>0</v>
      </c>
      <c r="Q17" s="306" t="s">
        <v>87</v>
      </c>
      <c r="R17" s="307"/>
      <c r="S17" s="308"/>
      <c r="T17" s="102">
        <v>0</v>
      </c>
    </row>
    <row r="18" spans="2:20" ht="35.1" customHeight="1" x14ac:dyDescent="0.2">
      <c r="B18" s="306" t="s">
        <v>88</v>
      </c>
      <c r="C18" s="307"/>
      <c r="D18" s="308"/>
      <c r="E18" s="102">
        <v>0</v>
      </c>
      <c r="G18" s="306" t="s">
        <v>88</v>
      </c>
      <c r="H18" s="307"/>
      <c r="I18" s="308"/>
      <c r="J18" s="102">
        <v>0</v>
      </c>
      <c r="L18" s="306" t="s">
        <v>88</v>
      </c>
      <c r="M18" s="307"/>
      <c r="N18" s="308"/>
      <c r="O18" s="102">
        <v>0</v>
      </c>
      <c r="Q18" s="306" t="s">
        <v>88</v>
      </c>
      <c r="R18" s="307"/>
      <c r="S18" s="308"/>
      <c r="T18" s="102">
        <v>0</v>
      </c>
    </row>
    <row r="19" spans="2:20" x14ac:dyDescent="0.2">
      <c r="B19" s="309" t="s">
        <v>89</v>
      </c>
      <c r="C19" s="101" t="s">
        <v>82</v>
      </c>
      <c r="D19" s="101" t="s">
        <v>83</v>
      </c>
      <c r="E19" s="107"/>
      <c r="G19" s="309" t="s">
        <v>89</v>
      </c>
      <c r="H19" s="101" t="s">
        <v>82</v>
      </c>
      <c r="I19" s="101" t="s">
        <v>83</v>
      </c>
      <c r="J19" s="107"/>
      <c r="L19" s="309" t="s">
        <v>89</v>
      </c>
      <c r="M19" s="101" t="s">
        <v>82</v>
      </c>
      <c r="N19" s="101" t="s">
        <v>83</v>
      </c>
      <c r="O19" s="107"/>
      <c r="Q19" s="309" t="s">
        <v>89</v>
      </c>
      <c r="R19" s="101" t="s">
        <v>82</v>
      </c>
      <c r="S19" s="101" t="s">
        <v>83</v>
      </c>
      <c r="T19" s="107"/>
    </row>
    <row r="20" spans="2:20" x14ac:dyDescent="0.2">
      <c r="B20" s="309"/>
      <c r="C20" s="104">
        <v>0</v>
      </c>
      <c r="D20" s="108">
        <v>0</v>
      </c>
      <c r="E20" s="106">
        <f>SUM(C20*D20)</f>
        <v>0</v>
      </c>
      <c r="G20" s="309"/>
      <c r="H20" s="104">
        <v>0</v>
      </c>
      <c r="I20" s="108">
        <v>0</v>
      </c>
      <c r="J20" s="106">
        <f>SUM(H20*I20)</f>
        <v>0</v>
      </c>
      <c r="L20" s="309"/>
      <c r="M20" s="104">
        <v>0</v>
      </c>
      <c r="N20" s="108">
        <v>0</v>
      </c>
      <c r="O20" s="106">
        <f>SUM(M20*N20)</f>
        <v>0</v>
      </c>
      <c r="Q20" s="309"/>
      <c r="R20" s="104">
        <v>0</v>
      </c>
      <c r="S20" s="108">
        <v>0</v>
      </c>
      <c r="T20" s="106">
        <f>SUM(R20*S20)</f>
        <v>0</v>
      </c>
    </row>
    <row r="21" spans="2:20" x14ac:dyDescent="0.2">
      <c r="B21" s="309" t="s">
        <v>90</v>
      </c>
      <c r="C21" s="101" t="s">
        <v>82</v>
      </c>
      <c r="D21" s="101" t="s">
        <v>83</v>
      </c>
      <c r="E21" s="107"/>
      <c r="G21" s="309" t="s">
        <v>90</v>
      </c>
      <c r="H21" s="101" t="s">
        <v>82</v>
      </c>
      <c r="I21" s="101" t="s">
        <v>83</v>
      </c>
      <c r="J21" s="107"/>
      <c r="L21" s="309" t="s">
        <v>90</v>
      </c>
      <c r="M21" s="101" t="s">
        <v>82</v>
      </c>
      <c r="N21" s="101" t="s">
        <v>83</v>
      </c>
      <c r="O21" s="107"/>
      <c r="Q21" s="309" t="s">
        <v>90</v>
      </c>
      <c r="R21" s="101" t="s">
        <v>82</v>
      </c>
      <c r="S21" s="101" t="s">
        <v>83</v>
      </c>
      <c r="T21" s="107"/>
    </row>
    <row r="22" spans="2:20" x14ac:dyDescent="0.2">
      <c r="B22" s="309"/>
      <c r="C22" s="104">
        <v>0</v>
      </c>
      <c r="D22" s="108">
        <v>0</v>
      </c>
      <c r="E22" s="106">
        <f>SUM(C22*D22)</f>
        <v>0</v>
      </c>
      <c r="G22" s="309"/>
      <c r="H22" s="104">
        <v>0</v>
      </c>
      <c r="I22" s="108">
        <v>0</v>
      </c>
      <c r="J22" s="106">
        <f>SUM(H22*I22)</f>
        <v>0</v>
      </c>
      <c r="L22" s="309"/>
      <c r="M22" s="104">
        <v>0</v>
      </c>
      <c r="N22" s="108">
        <v>0</v>
      </c>
      <c r="O22" s="106">
        <f>SUM(M22*N22)</f>
        <v>0</v>
      </c>
      <c r="Q22" s="309"/>
      <c r="R22" s="104">
        <v>0</v>
      </c>
      <c r="S22" s="108">
        <v>0</v>
      </c>
      <c r="T22" s="106">
        <f>SUM(R22*S22)</f>
        <v>0</v>
      </c>
    </row>
    <row r="23" spans="2:20" x14ac:dyDescent="0.2">
      <c r="B23" s="306" t="s">
        <v>91</v>
      </c>
      <c r="C23" s="307"/>
      <c r="D23" s="308"/>
      <c r="E23" s="102">
        <v>0</v>
      </c>
      <c r="G23" s="306" t="s">
        <v>91</v>
      </c>
      <c r="H23" s="307"/>
      <c r="I23" s="308"/>
      <c r="J23" s="102">
        <v>0</v>
      </c>
      <c r="L23" s="306" t="s">
        <v>91</v>
      </c>
      <c r="M23" s="307"/>
      <c r="N23" s="308"/>
      <c r="O23" s="102">
        <v>0</v>
      </c>
      <c r="Q23" s="306" t="s">
        <v>91</v>
      </c>
      <c r="R23" s="307"/>
      <c r="S23" s="308"/>
      <c r="T23" s="102">
        <v>0</v>
      </c>
    </row>
    <row r="24" spans="2:20" ht="15" customHeight="1" x14ac:dyDescent="0.2">
      <c r="B24" s="306" t="s">
        <v>92</v>
      </c>
      <c r="C24" s="307"/>
      <c r="D24" s="308"/>
      <c r="E24" s="102">
        <v>0</v>
      </c>
      <c r="G24" s="306" t="s">
        <v>92</v>
      </c>
      <c r="H24" s="307"/>
      <c r="I24" s="308"/>
      <c r="J24" s="102">
        <v>0</v>
      </c>
      <c r="L24" s="306" t="s">
        <v>92</v>
      </c>
      <c r="M24" s="307"/>
      <c r="N24" s="308"/>
      <c r="O24" s="102">
        <v>0</v>
      </c>
      <c r="Q24" s="306" t="s">
        <v>92</v>
      </c>
      <c r="R24" s="307"/>
      <c r="S24" s="308"/>
      <c r="T24" s="102">
        <v>0</v>
      </c>
    </row>
    <row r="25" spans="2:20" x14ac:dyDescent="0.2">
      <c r="B25" s="306" t="s">
        <v>93</v>
      </c>
      <c r="C25" s="307"/>
      <c r="D25" s="308"/>
      <c r="E25" s="102">
        <v>0</v>
      </c>
      <c r="G25" s="306" t="s">
        <v>93</v>
      </c>
      <c r="H25" s="307"/>
      <c r="I25" s="308"/>
      <c r="J25" s="102">
        <v>0</v>
      </c>
      <c r="L25" s="306" t="s">
        <v>93</v>
      </c>
      <c r="M25" s="307"/>
      <c r="N25" s="308"/>
      <c r="O25" s="102">
        <v>0</v>
      </c>
      <c r="Q25" s="306" t="s">
        <v>93</v>
      </c>
      <c r="R25" s="307"/>
      <c r="S25" s="308"/>
      <c r="T25" s="102">
        <v>0</v>
      </c>
    </row>
    <row r="26" spans="2:20" x14ac:dyDescent="0.2">
      <c r="B26" s="306" t="s">
        <v>94</v>
      </c>
      <c r="C26" s="307"/>
      <c r="D26" s="308"/>
      <c r="E26" s="106">
        <f>SUM(E10,E12,E14,E16,E17,E18,E20,E22,E23,E24,E25)</f>
        <v>0</v>
      </c>
      <c r="G26" s="306" t="s">
        <v>94</v>
      </c>
      <c r="H26" s="307"/>
      <c r="I26" s="308"/>
      <c r="J26" s="106">
        <f>SUM(J10,J12,J14,J16,J17,J18,J20,J22,J23,J24,J25)</f>
        <v>0</v>
      </c>
      <c r="L26" s="306" t="s">
        <v>94</v>
      </c>
      <c r="M26" s="307"/>
      <c r="N26" s="308"/>
      <c r="O26" s="106">
        <f>SUM(O10,O12,O14,O16,O17,O18,O20,O22,O23,O24,O25)</f>
        <v>0</v>
      </c>
      <c r="Q26" s="306" t="s">
        <v>94</v>
      </c>
      <c r="R26" s="307"/>
      <c r="S26" s="308"/>
      <c r="T26" s="106">
        <f>SUM(T10,T12,T14,T16,T17,T18,T20,T22,T23,T24,T25)</f>
        <v>0</v>
      </c>
    </row>
    <row r="27" spans="2:20" ht="30" customHeight="1" x14ac:dyDescent="0.2">
      <c r="B27" s="306" t="s">
        <v>95</v>
      </c>
      <c r="C27" s="307"/>
      <c r="D27" s="308"/>
      <c r="E27" s="108">
        <v>0</v>
      </c>
      <c r="G27" s="306" t="s">
        <v>95</v>
      </c>
      <c r="H27" s="307"/>
      <c r="I27" s="308"/>
      <c r="J27" s="108">
        <v>0</v>
      </c>
      <c r="L27" s="306" t="s">
        <v>95</v>
      </c>
      <c r="M27" s="307"/>
      <c r="N27" s="308"/>
      <c r="O27" s="108">
        <v>0</v>
      </c>
      <c r="Q27" s="306" t="s">
        <v>95</v>
      </c>
      <c r="R27" s="307"/>
      <c r="S27" s="308"/>
      <c r="T27" s="108">
        <v>0</v>
      </c>
    </row>
    <row r="28" spans="2:20" x14ac:dyDescent="0.2">
      <c r="B28" s="300" t="s">
        <v>124</v>
      </c>
      <c r="C28" s="301"/>
      <c r="D28" s="302"/>
      <c r="E28" s="109">
        <f>SUM(E26*E27)</f>
        <v>0</v>
      </c>
      <c r="G28" s="312" t="s">
        <v>97</v>
      </c>
      <c r="H28" s="312"/>
      <c r="I28" s="312"/>
      <c r="J28" s="109">
        <f>SUM(J26*J27)</f>
        <v>0</v>
      </c>
      <c r="L28" s="312" t="s">
        <v>98</v>
      </c>
      <c r="M28" s="312"/>
      <c r="N28" s="312"/>
      <c r="O28" s="109">
        <f>SUM(O26*O27)</f>
        <v>0</v>
      </c>
      <c r="Q28" s="312" t="s">
        <v>99</v>
      </c>
      <c r="R28" s="312"/>
      <c r="S28" s="312"/>
      <c r="T28" s="109">
        <f>SUM(T26*T27)</f>
        <v>0</v>
      </c>
    </row>
    <row r="29" spans="2:20" ht="15" customHeight="1" x14ac:dyDescent="0.2">
      <c r="B29" s="311" t="s">
        <v>125</v>
      </c>
      <c r="C29" s="311"/>
      <c r="D29" s="311"/>
      <c r="E29" s="112">
        <v>0</v>
      </c>
      <c r="G29" s="311" t="s">
        <v>125</v>
      </c>
      <c r="H29" s="311"/>
      <c r="I29" s="311"/>
      <c r="J29" s="112">
        <v>0</v>
      </c>
      <c r="L29" s="311" t="s">
        <v>125</v>
      </c>
      <c r="M29" s="311"/>
      <c r="N29" s="311"/>
      <c r="O29" s="112">
        <v>0</v>
      </c>
      <c r="Q29" s="311" t="s">
        <v>125</v>
      </c>
      <c r="R29" s="311"/>
      <c r="S29" s="311"/>
      <c r="T29" s="112">
        <v>0</v>
      </c>
    </row>
    <row r="30" spans="2:20" x14ac:dyDescent="0.2">
      <c r="B30" s="300" t="s">
        <v>96</v>
      </c>
      <c r="C30" s="301"/>
      <c r="D30" s="302"/>
      <c r="E30" s="109">
        <f>SUM(E28*E29)</f>
        <v>0</v>
      </c>
      <c r="G30" s="312" t="s">
        <v>97</v>
      </c>
      <c r="H30" s="312"/>
      <c r="I30" s="312"/>
      <c r="J30" s="109">
        <f>SUM(J28*J29)</f>
        <v>0</v>
      </c>
      <c r="L30" s="312" t="s">
        <v>98</v>
      </c>
      <c r="M30" s="312"/>
      <c r="N30" s="312"/>
      <c r="O30" s="109">
        <f>SUM(O28*O29)</f>
        <v>0</v>
      </c>
      <c r="Q30" s="312" t="s">
        <v>99</v>
      </c>
      <c r="R30" s="312"/>
      <c r="S30" s="312"/>
      <c r="T30" s="109">
        <f>SUM(T28*T29)</f>
        <v>0</v>
      </c>
    </row>
    <row r="31" spans="2:20" s="113" customFormat="1" x14ac:dyDescent="0.2">
      <c r="B31" s="114"/>
      <c r="C31" s="114"/>
      <c r="D31" s="114"/>
      <c r="E31" s="115"/>
      <c r="G31" s="114"/>
      <c r="H31" s="114"/>
      <c r="I31" s="114"/>
      <c r="J31" s="115"/>
      <c r="L31" s="114"/>
      <c r="M31" s="114"/>
      <c r="N31" s="114"/>
      <c r="O31" s="115"/>
      <c r="Q31" s="114"/>
      <c r="R31" s="114"/>
      <c r="S31" s="114"/>
      <c r="T31" s="115"/>
    </row>
    <row r="32" spans="2:20" x14ac:dyDescent="0.2">
      <c r="B32" s="110"/>
      <c r="C32" s="110"/>
      <c r="D32" s="110"/>
      <c r="E32" s="111"/>
      <c r="G32" s="110"/>
      <c r="H32" s="110"/>
      <c r="I32" s="110"/>
      <c r="J32" s="111"/>
      <c r="L32" s="110"/>
      <c r="M32" s="110"/>
      <c r="N32" s="110"/>
      <c r="O32" s="111"/>
      <c r="Q32" s="110"/>
      <c r="R32" s="110"/>
      <c r="S32" s="110"/>
      <c r="T32" s="111"/>
    </row>
    <row r="33" spans="1:20" ht="16.350000000000001" customHeight="1" x14ac:dyDescent="0.2">
      <c r="A33" s="98">
        <v>731310</v>
      </c>
      <c r="B33" s="98" t="s">
        <v>100</v>
      </c>
      <c r="G33" s="98" t="s">
        <v>100</v>
      </c>
      <c r="L33" s="98" t="s">
        <v>100</v>
      </c>
      <c r="Q33" s="98" t="s">
        <v>100</v>
      </c>
    </row>
    <row r="34" spans="1:20" x14ac:dyDescent="0.2">
      <c r="B34" s="317" t="s">
        <v>71</v>
      </c>
      <c r="C34" s="317"/>
      <c r="D34" s="317"/>
      <c r="E34" s="317"/>
      <c r="G34" s="317" t="s">
        <v>72</v>
      </c>
      <c r="H34" s="317"/>
      <c r="I34" s="317"/>
      <c r="J34" s="317"/>
      <c r="L34" s="317" t="s">
        <v>73</v>
      </c>
      <c r="M34" s="317"/>
      <c r="N34" s="317"/>
      <c r="O34" s="317"/>
      <c r="Q34" s="317" t="s">
        <v>74</v>
      </c>
      <c r="R34" s="317"/>
      <c r="S34" s="317"/>
      <c r="T34" s="317"/>
    </row>
    <row r="35" spans="1:20" ht="17.45" customHeight="1" x14ac:dyDescent="0.2">
      <c r="B35" s="101" t="s">
        <v>75</v>
      </c>
      <c r="C35" s="310"/>
      <c r="D35" s="310"/>
      <c r="E35" s="310"/>
      <c r="G35" s="101" t="s">
        <v>75</v>
      </c>
      <c r="H35" s="310"/>
      <c r="I35" s="310"/>
      <c r="J35" s="310"/>
      <c r="L35" s="101" t="s">
        <v>75</v>
      </c>
      <c r="M35" s="310"/>
      <c r="N35" s="310"/>
      <c r="O35" s="310"/>
      <c r="Q35" s="101" t="s">
        <v>75</v>
      </c>
      <c r="R35" s="310"/>
      <c r="S35" s="310"/>
      <c r="T35" s="310"/>
    </row>
    <row r="36" spans="1:20" ht="30" x14ac:dyDescent="0.2">
      <c r="B36" s="101" t="s">
        <v>76</v>
      </c>
      <c r="C36" s="310"/>
      <c r="D36" s="310"/>
      <c r="E36" s="310"/>
      <c r="G36" s="101" t="s">
        <v>76</v>
      </c>
      <c r="H36" s="310"/>
      <c r="I36" s="310"/>
      <c r="J36" s="310"/>
      <c r="L36" s="101" t="s">
        <v>76</v>
      </c>
      <c r="M36" s="310"/>
      <c r="N36" s="310"/>
      <c r="O36" s="310"/>
      <c r="Q36" s="101" t="s">
        <v>76</v>
      </c>
      <c r="R36" s="310"/>
      <c r="S36" s="310"/>
      <c r="T36" s="310"/>
    </row>
    <row r="37" spans="1:20" x14ac:dyDescent="0.2">
      <c r="B37" s="306" t="s">
        <v>77</v>
      </c>
      <c r="C37" s="307"/>
      <c r="D37" s="308"/>
      <c r="E37" s="102">
        <v>0</v>
      </c>
      <c r="G37" s="306" t="s">
        <v>77</v>
      </c>
      <c r="H37" s="307"/>
      <c r="I37" s="308"/>
      <c r="J37" s="102">
        <v>0</v>
      </c>
      <c r="L37" s="306" t="s">
        <v>77</v>
      </c>
      <c r="M37" s="307"/>
      <c r="N37" s="308"/>
      <c r="O37" s="102">
        <v>0</v>
      </c>
      <c r="Q37" s="306" t="s">
        <v>77</v>
      </c>
      <c r="R37" s="307"/>
      <c r="S37" s="308"/>
      <c r="T37" s="102">
        <v>0</v>
      </c>
    </row>
    <row r="38" spans="1:20" ht="30" x14ac:dyDescent="0.2">
      <c r="B38" s="309" t="s">
        <v>78</v>
      </c>
      <c r="C38" s="101" t="s">
        <v>79</v>
      </c>
      <c r="D38" s="101" t="s">
        <v>80</v>
      </c>
      <c r="E38" s="103"/>
      <c r="G38" s="309" t="s">
        <v>78</v>
      </c>
      <c r="H38" s="101" t="s">
        <v>79</v>
      </c>
      <c r="I38" s="101" t="s">
        <v>80</v>
      </c>
      <c r="J38" s="103"/>
      <c r="L38" s="309" t="s">
        <v>78</v>
      </c>
      <c r="M38" s="101" t="s">
        <v>79</v>
      </c>
      <c r="N38" s="101" t="s">
        <v>80</v>
      </c>
      <c r="O38" s="103"/>
      <c r="Q38" s="309" t="s">
        <v>78</v>
      </c>
      <c r="R38" s="101" t="s">
        <v>79</v>
      </c>
      <c r="S38" s="101" t="s">
        <v>80</v>
      </c>
      <c r="T38" s="103"/>
    </row>
    <row r="39" spans="1:20" ht="30" customHeight="1" x14ac:dyDescent="0.2">
      <c r="B39" s="309"/>
      <c r="C39" s="104">
        <v>0</v>
      </c>
      <c r="D39" s="105">
        <v>0</v>
      </c>
      <c r="E39" s="106">
        <f>SUM(C39*D39)</f>
        <v>0</v>
      </c>
      <c r="G39" s="309"/>
      <c r="H39" s="104">
        <v>0</v>
      </c>
      <c r="I39" s="105">
        <v>0</v>
      </c>
      <c r="J39" s="106">
        <f>SUM(H39*I39)</f>
        <v>0</v>
      </c>
      <c r="L39" s="309"/>
      <c r="M39" s="104">
        <v>0</v>
      </c>
      <c r="N39" s="105">
        <v>0</v>
      </c>
      <c r="O39" s="106">
        <f>SUM(M39*N39)</f>
        <v>0</v>
      </c>
      <c r="Q39" s="309"/>
      <c r="R39" s="104">
        <v>0</v>
      </c>
      <c r="S39" s="105">
        <v>0</v>
      </c>
      <c r="T39" s="106">
        <f>SUM(R39*S39)</f>
        <v>0</v>
      </c>
    </row>
    <row r="40" spans="1:20" x14ac:dyDescent="0.2">
      <c r="B40" s="309" t="s">
        <v>81</v>
      </c>
      <c r="C40" s="101" t="s">
        <v>82</v>
      </c>
      <c r="D40" s="101" t="s">
        <v>83</v>
      </c>
      <c r="E40" s="107"/>
      <c r="G40" s="309" t="s">
        <v>81</v>
      </c>
      <c r="H40" s="101" t="s">
        <v>82</v>
      </c>
      <c r="I40" s="101" t="s">
        <v>83</v>
      </c>
      <c r="J40" s="107"/>
      <c r="L40" s="309" t="s">
        <v>81</v>
      </c>
      <c r="M40" s="101" t="s">
        <v>82</v>
      </c>
      <c r="N40" s="101" t="s">
        <v>83</v>
      </c>
      <c r="O40" s="107"/>
      <c r="Q40" s="309" t="s">
        <v>81</v>
      </c>
      <c r="R40" s="101" t="s">
        <v>82</v>
      </c>
      <c r="S40" s="101" t="s">
        <v>83</v>
      </c>
      <c r="T40" s="107"/>
    </row>
    <row r="41" spans="1:20" ht="15" customHeight="1" x14ac:dyDescent="0.2">
      <c r="B41" s="309"/>
      <c r="C41" s="104">
        <v>0</v>
      </c>
      <c r="D41" s="108">
        <v>0</v>
      </c>
      <c r="E41" s="106">
        <f>SUM(C41*D41)</f>
        <v>0</v>
      </c>
      <c r="G41" s="309"/>
      <c r="H41" s="104">
        <v>0</v>
      </c>
      <c r="I41" s="108">
        <v>0</v>
      </c>
      <c r="J41" s="106">
        <f>SUM(H41*I41)</f>
        <v>0</v>
      </c>
      <c r="L41" s="309"/>
      <c r="M41" s="104">
        <v>0</v>
      </c>
      <c r="N41" s="108">
        <v>0</v>
      </c>
      <c r="O41" s="106">
        <f>SUM(M41*N41)</f>
        <v>0</v>
      </c>
      <c r="Q41" s="309"/>
      <c r="R41" s="104">
        <v>0</v>
      </c>
      <c r="S41" s="108">
        <v>0</v>
      </c>
      <c r="T41" s="106">
        <f>SUM(R41*S41)</f>
        <v>0</v>
      </c>
    </row>
    <row r="42" spans="1:20" ht="35.1" customHeight="1" x14ac:dyDescent="0.2">
      <c r="B42" s="309" t="s">
        <v>84</v>
      </c>
      <c r="C42" s="101" t="s">
        <v>85</v>
      </c>
      <c r="D42" s="101" t="s">
        <v>86</v>
      </c>
      <c r="E42" s="107"/>
      <c r="G42" s="309" t="s">
        <v>84</v>
      </c>
      <c r="H42" s="101" t="s">
        <v>85</v>
      </c>
      <c r="I42" s="101" t="s">
        <v>86</v>
      </c>
      <c r="J42" s="107"/>
      <c r="L42" s="309" t="s">
        <v>84</v>
      </c>
      <c r="M42" s="101" t="s">
        <v>85</v>
      </c>
      <c r="N42" s="101" t="s">
        <v>86</v>
      </c>
      <c r="O42" s="116"/>
      <c r="Q42" s="309" t="s">
        <v>84</v>
      </c>
      <c r="R42" s="101" t="s">
        <v>85</v>
      </c>
      <c r="S42" s="101" t="s">
        <v>86</v>
      </c>
      <c r="T42" s="107"/>
    </row>
    <row r="43" spans="1:20" x14ac:dyDescent="0.2">
      <c r="B43" s="309"/>
      <c r="C43" s="104">
        <v>0</v>
      </c>
      <c r="D43" s="108">
        <v>0</v>
      </c>
      <c r="E43" s="106">
        <f>SUM(C43*D43)</f>
        <v>0</v>
      </c>
      <c r="G43" s="309"/>
      <c r="H43" s="104">
        <v>0</v>
      </c>
      <c r="I43" s="108">
        <v>0</v>
      </c>
      <c r="J43" s="106">
        <f>SUM(H43*I43)</f>
        <v>0</v>
      </c>
      <c r="L43" s="309"/>
      <c r="M43" s="104">
        <v>0</v>
      </c>
      <c r="N43" s="108">
        <v>0</v>
      </c>
      <c r="O43" s="106">
        <f>SUM(M43*N43)</f>
        <v>0</v>
      </c>
      <c r="Q43" s="309"/>
      <c r="R43" s="104">
        <v>0</v>
      </c>
      <c r="S43" s="108">
        <v>0</v>
      </c>
      <c r="T43" s="106">
        <f>SUM(R43*S43)</f>
        <v>0</v>
      </c>
    </row>
    <row r="44" spans="1:20" ht="15" customHeight="1" x14ac:dyDescent="0.2">
      <c r="B44" s="306" t="s">
        <v>87</v>
      </c>
      <c r="C44" s="307"/>
      <c r="D44" s="308"/>
      <c r="E44" s="102">
        <v>0</v>
      </c>
      <c r="G44" s="306" t="s">
        <v>87</v>
      </c>
      <c r="H44" s="307"/>
      <c r="I44" s="308"/>
      <c r="J44" s="102">
        <v>0</v>
      </c>
      <c r="L44" s="306" t="s">
        <v>87</v>
      </c>
      <c r="M44" s="307"/>
      <c r="N44" s="308"/>
      <c r="O44" s="102">
        <v>0</v>
      </c>
      <c r="Q44" s="306" t="s">
        <v>87</v>
      </c>
      <c r="R44" s="307"/>
      <c r="S44" s="308"/>
      <c r="T44" s="102">
        <v>0</v>
      </c>
    </row>
    <row r="45" spans="1:20" ht="15" customHeight="1" x14ac:dyDescent="0.2">
      <c r="B45" s="306" t="s">
        <v>88</v>
      </c>
      <c r="C45" s="307"/>
      <c r="D45" s="308"/>
      <c r="E45" s="102">
        <v>0</v>
      </c>
      <c r="G45" s="306" t="s">
        <v>88</v>
      </c>
      <c r="H45" s="307"/>
      <c r="I45" s="308"/>
      <c r="J45" s="102">
        <v>0</v>
      </c>
      <c r="L45" s="306" t="s">
        <v>88</v>
      </c>
      <c r="M45" s="307"/>
      <c r="N45" s="308"/>
      <c r="O45" s="102">
        <v>0</v>
      </c>
      <c r="Q45" s="306" t="s">
        <v>88</v>
      </c>
      <c r="R45" s="307"/>
      <c r="S45" s="308"/>
      <c r="T45" s="102">
        <v>0</v>
      </c>
    </row>
    <row r="46" spans="1:20" x14ac:dyDescent="0.2">
      <c r="B46" s="309" t="s">
        <v>89</v>
      </c>
      <c r="C46" s="101" t="s">
        <v>82</v>
      </c>
      <c r="D46" s="101" t="s">
        <v>83</v>
      </c>
      <c r="E46" s="107"/>
      <c r="G46" s="309" t="s">
        <v>89</v>
      </c>
      <c r="H46" s="101" t="s">
        <v>82</v>
      </c>
      <c r="I46" s="101" t="s">
        <v>83</v>
      </c>
      <c r="J46" s="107"/>
      <c r="L46" s="309" t="s">
        <v>89</v>
      </c>
      <c r="M46" s="101" t="s">
        <v>82</v>
      </c>
      <c r="N46" s="101" t="s">
        <v>83</v>
      </c>
      <c r="O46" s="107"/>
      <c r="Q46" s="309" t="s">
        <v>89</v>
      </c>
      <c r="R46" s="101" t="s">
        <v>82</v>
      </c>
      <c r="S46" s="101" t="s">
        <v>83</v>
      </c>
      <c r="T46" s="107"/>
    </row>
    <row r="47" spans="1:20" x14ac:dyDescent="0.2">
      <c r="B47" s="309"/>
      <c r="C47" s="104">
        <v>0</v>
      </c>
      <c r="D47" s="108">
        <v>0</v>
      </c>
      <c r="E47" s="106">
        <f>SUM(C47*D47)</f>
        <v>0</v>
      </c>
      <c r="G47" s="309"/>
      <c r="H47" s="104">
        <v>0</v>
      </c>
      <c r="I47" s="108">
        <v>0</v>
      </c>
      <c r="J47" s="106">
        <f>SUM(H47*I47)</f>
        <v>0</v>
      </c>
      <c r="L47" s="309"/>
      <c r="M47" s="104">
        <v>0</v>
      </c>
      <c r="N47" s="108">
        <v>0</v>
      </c>
      <c r="O47" s="106">
        <f>SUM(M47*N47)</f>
        <v>0</v>
      </c>
      <c r="Q47" s="309"/>
      <c r="R47" s="104">
        <v>0</v>
      </c>
      <c r="S47" s="108">
        <v>0</v>
      </c>
      <c r="T47" s="106">
        <f>SUM(R47*S47)</f>
        <v>0</v>
      </c>
    </row>
    <row r="48" spans="1:20" ht="15" customHeight="1" x14ac:dyDescent="0.2">
      <c r="B48" s="309" t="s">
        <v>90</v>
      </c>
      <c r="C48" s="101" t="s">
        <v>82</v>
      </c>
      <c r="D48" s="101" t="s">
        <v>83</v>
      </c>
      <c r="E48" s="107"/>
      <c r="G48" s="309" t="s">
        <v>90</v>
      </c>
      <c r="H48" s="101" t="s">
        <v>82</v>
      </c>
      <c r="I48" s="101" t="s">
        <v>83</v>
      </c>
      <c r="J48" s="107"/>
      <c r="L48" s="309" t="s">
        <v>90</v>
      </c>
      <c r="M48" s="101" t="s">
        <v>82</v>
      </c>
      <c r="N48" s="101" t="s">
        <v>83</v>
      </c>
      <c r="O48" s="107"/>
      <c r="Q48" s="309" t="s">
        <v>90</v>
      </c>
      <c r="R48" s="101" t="s">
        <v>82</v>
      </c>
      <c r="S48" s="101" t="s">
        <v>83</v>
      </c>
      <c r="T48" s="107"/>
    </row>
    <row r="49" spans="2:20" x14ac:dyDescent="0.2">
      <c r="B49" s="309"/>
      <c r="C49" s="104">
        <v>0</v>
      </c>
      <c r="D49" s="108">
        <v>0</v>
      </c>
      <c r="E49" s="106">
        <f>SUM(C49*D49)</f>
        <v>0</v>
      </c>
      <c r="G49" s="309"/>
      <c r="H49" s="104">
        <v>0</v>
      </c>
      <c r="I49" s="108">
        <v>0</v>
      </c>
      <c r="J49" s="106">
        <f>SUM(H49*I49)</f>
        <v>0</v>
      </c>
      <c r="L49" s="309"/>
      <c r="M49" s="104">
        <v>0</v>
      </c>
      <c r="N49" s="108">
        <v>0</v>
      </c>
      <c r="O49" s="106">
        <f>SUM(M49*N49)</f>
        <v>0</v>
      </c>
      <c r="Q49" s="309"/>
      <c r="R49" s="104">
        <v>0</v>
      </c>
      <c r="S49" s="108">
        <v>0</v>
      </c>
      <c r="T49" s="106">
        <f>SUM(R49*S49)</f>
        <v>0</v>
      </c>
    </row>
    <row r="50" spans="2:20" x14ac:dyDescent="0.2">
      <c r="B50" s="306" t="s">
        <v>91</v>
      </c>
      <c r="C50" s="307"/>
      <c r="D50" s="308"/>
      <c r="E50" s="102">
        <v>0</v>
      </c>
      <c r="G50" s="306" t="s">
        <v>91</v>
      </c>
      <c r="H50" s="307"/>
      <c r="I50" s="308"/>
      <c r="J50" s="102">
        <v>0</v>
      </c>
      <c r="L50" s="306" t="s">
        <v>91</v>
      </c>
      <c r="M50" s="307"/>
      <c r="N50" s="308"/>
      <c r="O50" s="102">
        <v>0</v>
      </c>
      <c r="Q50" s="306" t="s">
        <v>91</v>
      </c>
      <c r="R50" s="307"/>
      <c r="S50" s="308"/>
      <c r="T50" s="102">
        <v>0</v>
      </c>
    </row>
    <row r="51" spans="2:20" ht="30" customHeight="1" x14ac:dyDescent="0.2">
      <c r="B51" s="306" t="s">
        <v>92</v>
      </c>
      <c r="C51" s="307"/>
      <c r="D51" s="308"/>
      <c r="E51" s="102">
        <v>0</v>
      </c>
      <c r="G51" s="306" t="s">
        <v>92</v>
      </c>
      <c r="H51" s="307"/>
      <c r="I51" s="308"/>
      <c r="J51" s="102">
        <v>0</v>
      </c>
      <c r="L51" s="306" t="s">
        <v>92</v>
      </c>
      <c r="M51" s="307"/>
      <c r="N51" s="308"/>
      <c r="O51" s="102">
        <v>0</v>
      </c>
      <c r="Q51" s="306" t="s">
        <v>92</v>
      </c>
      <c r="R51" s="307"/>
      <c r="S51" s="308"/>
      <c r="T51" s="102">
        <v>0</v>
      </c>
    </row>
    <row r="52" spans="2:20" x14ac:dyDescent="0.2">
      <c r="B52" s="306" t="s">
        <v>93</v>
      </c>
      <c r="C52" s="307"/>
      <c r="D52" s="308"/>
      <c r="E52" s="102">
        <v>0</v>
      </c>
      <c r="G52" s="306" t="s">
        <v>93</v>
      </c>
      <c r="H52" s="307"/>
      <c r="I52" s="308"/>
      <c r="J52" s="102">
        <v>0</v>
      </c>
      <c r="L52" s="306" t="s">
        <v>93</v>
      </c>
      <c r="M52" s="307"/>
      <c r="N52" s="308"/>
      <c r="O52" s="102">
        <v>0</v>
      </c>
      <c r="Q52" s="306" t="s">
        <v>93</v>
      </c>
      <c r="R52" s="307"/>
      <c r="S52" s="308"/>
      <c r="T52" s="102">
        <v>0</v>
      </c>
    </row>
    <row r="53" spans="2:20" x14ac:dyDescent="0.2">
      <c r="B53" s="306" t="s">
        <v>94</v>
      </c>
      <c r="C53" s="307"/>
      <c r="D53" s="308"/>
      <c r="E53" s="106">
        <f>SUM(E37,E39,E41,E43,E44,E45,E47,E49,E50,E51,E52)</f>
        <v>0</v>
      </c>
      <c r="G53" s="306" t="s">
        <v>94</v>
      </c>
      <c r="H53" s="307"/>
      <c r="I53" s="308"/>
      <c r="J53" s="106">
        <f>SUM(J37,J39,J41,J43,J44,J45,J47,J49,J50,J51,J52)</f>
        <v>0</v>
      </c>
      <c r="L53" s="306" t="s">
        <v>94</v>
      </c>
      <c r="M53" s="307"/>
      <c r="N53" s="308"/>
      <c r="O53" s="106">
        <f>SUM(O37,O39,O41,O43,O44,O45,O47,O49,O50,O51,O52)</f>
        <v>0</v>
      </c>
      <c r="Q53" s="306" t="s">
        <v>94</v>
      </c>
      <c r="R53" s="307"/>
      <c r="S53" s="308"/>
      <c r="T53" s="106">
        <f>SUM(T37,T39,T41,T43,T44,T45,T47,T49,T50,T51,T52)</f>
        <v>0</v>
      </c>
    </row>
    <row r="54" spans="2:20" ht="30" customHeight="1" x14ac:dyDescent="0.2">
      <c r="B54" s="306" t="s">
        <v>95</v>
      </c>
      <c r="C54" s="307"/>
      <c r="D54" s="308"/>
      <c r="E54" s="108">
        <v>0</v>
      </c>
      <c r="G54" s="306" t="s">
        <v>95</v>
      </c>
      <c r="H54" s="307"/>
      <c r="I54" s="308"/>
      <c r="J54" s="108">
        <v>0</v>
      </c>
      <c r="L54" s="306" t="s">
        <v>95</v>
      </c>
      <c r="M54" s="307"/>
      <c r="N54" s="308"/>
      <c r="O54" s="108">
        <v>0</v>
      </c>
      <c r="Q54" s="306" t="s">
        <v>95</v>
      </c>
      <c r="R54" s="307"/>
      <c r="S54" s="308"/>
      <c r="T54" s="108">
        <v>0</v>
      </c>
    </row>
    <row r="55" spans="2:20" x14ac:dyDescent="0.2">
      <c r="B55" s="300" t="s">
        <v>124</v>
      </c>
      <c r="C55" s="301"/>
      <c r="D55" s="302"/>
      <c r="E55" s="109">
        <f>SUM(E53*E54)</f>
        <v>0</v>
      </c>
      <c r="G55" s="300" t="s">
        <v>97</v>
      </c>
      <c r="H55" s="301"/>
      <c r="I55" s="302"/>
      <c r="J55" s="109">
        <f>SUM(J53*J54)</f>
        <v>0</v>
      </c>
      <c r="L55" s="300" t="s">
        <v>98</v>
      </c>
      <c r="M55" s="301"/>
      <c r="N55" s="302"/>
      <c r="O55" s="109">
        <f>SUM(O53*O54)</f>
        <v>0</v>
      </c>
      <c r="Q55" s="300" t="s">
        <v>99</v>
      </c>
      <c r="R55" s="301"/>
      <c r="S55" s="302"/>
      <c r="T55" s="109">
        <f>SUM(T53*T54)</f>
        <v>0</v>
      </c>
    </row>
    <row r="56" spans="2:20" ht="15" customHeight="1" x14ac:dyDescent="0.2">
      <c r="B56" s="303" t="s">
        <v>125</v>
      </c>
      <c r="C56" s="304"/>
      <c r="D56" s="305"/>
      <c r="E56" s="112">
        <v>0</v>
      </c>
      <c r="G56" s="303" t="s">
        <v>125</v>
      </c>
      <c r="H56" s="304"/>
      <c r="I56" s="305"/>
      <c r="J56" s="112">
        <v>0</v>
      </c>
      <c r="L56" s="303" t="s">
        <v>125</v>
      </c>
      <c r="M56" s="304"/>
      <c r="N56" s="305"/>
      <c r="O56" s="112">
        <v>0</v>
      </c>
      <c r="Q56" s="303" t="s">
        <v>125</v>
      </c>
      <c r="R56" s="304"/>
      <c r="S56" s="305"/>
      <c r="T56" s="112">
        <v>0</v>
      </c>
    </row>
    <row r="57" spans="2:20" x14ac:dyDescent="0.2">
      <c r="B57" s="300" t="s">
        <v>96</v>
      </c>
      <c r="C57" s="301"/>
      <c r="D57" s="302"/>
      <c r="E57" s="109">
        <f>SUM(E55*E56)</f>
        <v>0</v>
      </c>
      <c r="G57" s="300" t="s">
        <v>97</v>
      </c>
      <c r="H57" s="301"/>
      <c r="I57" s="302"/>
      <c r="J57" s="109">
        <f>SUM(J55*J56)</f>
        <v>0</v>
      </c>
      <c r="L57" s="300" t="s">
        <v>98</v>
      </c>
      <c r="M57" s="301"/>
      <c r="N57" s="302"/>
      <c r="O57" s="109">
        <f>SUM(O55*O56)</f>
        <v>0</v>
      </c>
      <c r="Q57" s="300" t="s">
        <v>99</v>
      </c>
      <c r="R57" s="301"/>
      <c r="S57" s="302"/>
      <c r="T57" s="109">
        <f>SUM(T55*T56)</f>
        <v>0</v>
      </c>
    </row>
    <row r="59" spans="2:20" ht="42.75" customHeight="1" x14ac:dyDescent="0.2">
      <c r="B59" s="292" t="s">
        <v>101</v>
      </c>
      <c r="C59" s="292"/>
      <c r="D59" s="292"/>
      <c r="E59" s="292"/>
      <c r="F59" s="292"/>
      <c r="G59" s="292"/>
      <c r="H59" s="292"/>
      <c r="I59" s="292"/>
      <c r="J59" s="292"/>
      <c r="K59" s="292"/>
      <c r="L59" s="292"/>
      <c r="M59" s="293"/>
      <c r="N59" s="293"/>
      <c r="O59" s="293"/>
      <c r="P59" s="293"/>
      <c r="Q59" s="293"/>
    </row>
  </sheetData>
  <sheetProtection algorithmName="SHA-512" hashValue="F8aai0NlR9LjcFnCYQEOnsDcVwkOu80nNn2A84FKL1r38u+8yUot+XjPJJdBcIcwi2NibgQlxFcha8EEWuvnMQ==" saltValue="xXGyKybIqhW6NqoFgxrudA==" spinCount="100000" sheet="1" formatColumns="0"/>
  <mergeCells count="157">
    <mergeCell ref="B53:D53"/>
    <mergeCell ref="G53:I53"/>
    <mergeCell ref="L53:N53"/>
    <mergeCell ref="Q53:S53"/>
    <mergeCell ref="B54:D54"/>
    <mergeCell ref="G54:I54"/>
    <mergeCell ref="L54:N54"/>
    <mergeCell ref="Q54:S54"/>
    <mergeCell ref="B48:B49"/>
    <mergeCell ref="G48:G49"/>
    <mergeCell ref="L48:L49"/>
    <mergeCell ref="Q48:Q49"/>
    <mergeCell ref="B52:D52"/>
    <mergeCell ref="G52:I52"/>
    <mergeCell ref="L52:N52"/>
    <mergeCell ref="Q52:S52"/>
    <mergeCell ref="B50:D50"/>
    <mergeCell ref="G50:I50"/>
    <mergeCell ref="L50:N50"/>
    <mergeCell ref="Q50:S50"/>
    <mergeCell ref="B51:D51"/>
    <mergeCell ref="G51:I51"/>
    <mergeCell ref="L51:N51"/>
    <mergeCell ref="Q51:S51"/>
    <mergeCell ref="B34:E34"/>
    <mergeCell ref="G34:J34"/>
    <mergeCell ref="L34:O34"/>
    <mergeCell ref="Q34:T34"/>
    <mergeCell ref="C35:E35"/>
    <mergeCell ref="H35:J35"/>
    <mergeCell ref="M35:O35"/>
    <mergeCell ref="B38:B39"/>
    <mergeCell ref="G38:G39"/>
    <mergeCell ref="L38:L39"/>
    <mergeCell ref="Q38:Q39"/>
    <mergeCell ref="B27:D27"/>
    <mergeCell ref="G27:I27"/>
    <mergeCell ref="L27:N27"/>
    <mergeCell ref="Q27:S27"/>
    <mergeCell ref="B28:D28"/>
    <mergeCell ref="G28:I28"/>
    <mergeCell ref="L28:N28"/>
    <mergeCell ref="Q28:S28"/>
    <mergeCell ref="B25:D25"/>
    <mergeCell ref="G25:I25"/>
    <mergeCell ref="L25:N25"/>
    <mergeCell ref="Q25:S25"/>
    <mergeCell ref="B26:D26"/>
    <mergeCell ref="G26:I26"/>
    <mergeCell ref="L26:N26"/>
    <mergeCell ref="Q26:S26"/>
    <mergeCell ref="B15:B16"/>
    <mergeCell ref="G15:G16"/>
    <mergeCell ref="L15:L16"/>
    <mergeCell ref="Q15:Q16"/>
    <mergeCell ref="B23:D23"/>
    <mergeCell ref="G23:I23"/>
    <mergeCell ref="L23:N23"/>
    <mergeCell ref="Q23:S23"/>
    <mergeCell ref="B24:D24"/>
    <mergeCell ref="G24:I24"/>
    <mergeCell ref="L24:N24"/>
    <mergeCell ref="Q24:S24"/>
    <mergeCell ref="B19:B20"/>
    <mergeCell ref="G19:G20"/>
    <mergeCell ref="L19:L20"/>
    <mergeCell ref="Q19:Q20"/>
    <mergeCell ref="B21:B22"/>
    <mergeCell ref="G21:G22"/>
    <mergeCell ref="L21:L22"/>
    <mergeCell ref="Q21:Q22"/>
    <mergeCell ref="A1:L1"/>
    <mergeCell ref="A4:Q4"/>
    <mergeCell ref="B7:E7"/>
    <mergeCell ref="G7:J7"/>
    <mergeCell ref="L7:O7"/>
    <mergeCell ref="Q7:T7"/>
    <mergeCell ref="B10:D10"/>
    <mergeCell ref="G10:I10"/>
    <mergeCell ref="L10:N10"/>
    <mergeCell ref="Q10:S10"/>
    <mergeCell ref="C8:E8"/>
    <mergeCell ref="H8:J8"/>
    <mergeCell ref="M8:O8"/>
    <mergeCell ref="R8:T8"/>
    <mergeCell ref="C9:E9"/>
    <mergeCell ref="H9:J9"/>
    <mergeCell ref="M9:O9"/>
    <mergeCell ref="R9:T9"/>
    <mergeCell ref="B29:D29"/>
    <mergeCell ref="G29:I29"/>
    <mergeCell ref="L29:N29"/>
    <mergeCell ref="Q29:S29"/>
    <mergeCell ref="B30:D30"/>
    <mergeCell ref="G30:I30"/>
    <mergeCell ref="L30:N30"/>
    <mergeCell ref="Q30:S30"/>
    <mergeCell ref="B11:B12"/>
    <mergeCell ref="G11:G12"/>
    <mergeCell ref="L11:L12"/>
    <mergeCell ref="Q11:Q12"/>
    <mergeCell ref="B17:D17"/>
    <mergeCell ref="G17:I17"/>
    <mergeCell ref="L17:N17"/>
    <mergeCell ref="Q17:S17"/>
    <mergeCell ref="B18:D18"/>
    <mergeCell ref="G18:I18"/>
    <mergeCell ref="L18:N18"/>
    <mergeCell ref="Q18:S18"/>
    <mergeCell ref="B13:B14"/>
    <mergeCell ref="G13:G14"/>
    <mergeCell ref="L13:L14"/>
    <mergeCell ref="Q13:Q14"/>
    <mergeCell ref="G46:G47"/>
    <mergeCell ref="L46:L47"/>
    <mergeCell ref="Q46:Q47"/>
    <mergeCell ref="R35:T35"/>
    <mergeCell ref="C36:E36"/>
    <mergeCell ref="H36:J36"/>
    <mergeCell ref="M36:O36"/>
    <mergeCell ref="R36:T36"/>
    <mergeCell ref="B37:D37"/>
    <mergeCell ref="G37:I37"/>
    <mergeCell ref="L37:N37"/>
    <mergeCell ref="Q37:S37"/>
    <mergeCell ref="B40:B41"/>
    <mergeCell ref="G40:G41"/>
    <mergeCell ref="L40:L41"/>
    <mergeCell ref="Q40:Q41"/>
    <mergeCell ref="B42:B43"/>
    <mergeCell ref="G42:G43"/>
    <mergeCell ref="L42:L43"/>
    <mergeCell ref="Q42:Q43"/>
    <mergeCell ref="B59:Q59"/>
    <mergeCell ref="V7:AB7"/>
    <mergeCell ref="V8:AB8"/>
    <mergeCell ref="B55:D55"/>
    <mergeCell ref="G55:I55"/>
    <mergeCell ref="L55:N55"/>
    <mergeCell ref="Q55:S55"/>
    <mergeCell ref="B56:D56"/>
    <mergeCell ref="G56:I56"/>
    <mergeCell ref="L56:N56"/>
    <mergeCell ref="Q56:S56"/>
    <mergeCell ref="B57:D57"/>
    <mergeCell ref="G57:I57"/>
    <mergeCell ref="L57:N57"/>
    <mergeCell ref="Q57:S57"/>
    <mergeCell ref="B44:D44"/>
    <mergeCell ref="G44:I44"/>
    <mergeCell ref="L44:N44"/>
    <mergeCell ref="Q44:S44"/>
    <mergeCell ref="B45:D45"/>
    <mergeCell ref="G45:I45"/>
    <mergeCell ref="L45:N45"/>
    <mergeCell ref="Q45:S45"/>
    <mergeCell ref="B46:B47"/>
  </mergeCells>
  <phoneticPr fontId="2" type="noConversion"/>
  <hyperlinks>
    <hyperlink ref="B59:L59" r:id="rId1" display="Click here for more information on Appalachian's per diem rates and travel policies." xr:uid="{00000000-0004-0000-0800-000000000000}"/>
  </hyperlinks>
  <pageMargins left="0.7" right="0.7" top="0.75" bottom="0.75" header="0.3" footer="0.3"/>
  <pageSetup scale="24" fitToHeight="3" orientation="portrait" r:id="rId2"/>
  <headerFooter>
    <oddHeader>&amp;C&amp;"Tahoma,Regular"&amp;12Appalachian State University - Office of Sponsored Programs</oddHeader>
    <oddFooter>&amp;R&amp;"Tahoma,Regular"&amp;12&amp;K000000version - NSF 21 August 2017</oddFooter>
  </headerFooter>
  <ignoredErrors>
    <ignoredError sqref="W11:AB12 X10:AB10"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3</vt:i4>
      </vt:variant>
    </vt:vector>
  </HeadingPairs>
  <TitlesOfParts>
    <vt:vector size="13" baseType="lpstr">
      <vt:lpstr>Information</vt:lpstr>
      <vt:lpstr>NSF FY 23-24</vt:lpstr>
      <vt:lpstr>NSF FY 24-25</vt:lpstr>
      <vt:lpstr>NSF FY 25-26</vt:lpstr>
      <vt:lpstr>NSF FY 26-27</vt:lpstr>
      <vt:lpstr>NSF FY 27-28</vt:lpstr>
      <vt:lpstr>NSF FY 28-29</vt:lpstr>
      <vt:lpstr>NSF ALL YEARS</vt:lpstr>
      <vt:lpstr>Travel</vt:lpstr>
      <vt:lpstr>FRINGE RATES</vt:lpstr>
      <vt:lpstr>Information!Print_Area</vt:lpstr>
      <vt:lpstr>'NSF FY 26-27'!Print_Area</vt:lpstr>
      <vt:lpstr>'NSF FY 27-28'!Print_Area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NSF Budget template</dc:title>
  <dc:subject/>
  <dc:creator>Patricia D. Cornette</dc:creator>
  <cp:keywords/>
  <dc:description/>
  <cp:lastModifiedBy>McCaffrey, Kerri</cp:lastModifiedBy>
  <cp:lastPrinted>2022-07-06T16:58:19Z</cp:lastPrinted>
  <dcterms:created xsi:type="dcterms:W3CDTF">2010-06-25T20:34:29Z</dcterms:created>
  <dcterms:modified xsi:type="dcterms:W3CDTF">2023-10-13T16:59:03Z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